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952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25725"/>
</workbook>
</file>

<file path=xl/calcChain.xml><?xml version="1.0" encoding="utf-8"?>
<calcChain xmlns="http://schemas.openxmlformats.org/spreadsheetml/2006/main">
  <c r="CB174" i="1"/>
  <c r="AN171"/>
  <c r="AX169"/>
  <c r="AW169"/>
  <c r="AT169"/>
  <c r="AP169"/>
  <c r="AO169"/>
  <c r="AD169"/>
  <c r="Z169"/>
  <c r="Y169"/>
  <c r="V169"/>
  <c r="N169"/>
  <c r="J169"/>
  <c r="I169"/>
  <c r="F169"/>
  <c r="BW168"/>
  <c r="BS168"/>
  <c r="BC168"/>
  <c r="BD168" s="1"/>
  <c r="AZ168"/>
  <c r="AV168"/>
  <c r="AR168"/>
  <c r="AI168"/>
  <c r="AF168"/>
  <c r="AB168"/>
  <c r="X168"/>
  <c r="S168"/>
  <c r="AM168" s="1"/>
  <c r="AN168" s="1"/>
  <c r="P168"/>
  <c r="L168"/>
  <c r="H168"/>
  <c r="BS167"/>
  <c r="BD167"/>
  <c r="AZ167"/>
  <c r="AV167"/>
  <c r="AR167"/>
  <c r="BC167" s="1"/>
  <c r="AI167"/>
  <c r="AM167" s="1"/>
  <c r="AN167" s="1"/>
  <c r="AF167"/>
  <c r="AB167"/>
  <c r="X167"/>
  <c r="AJ167" s="1"/>
  <c r="S167"/>
  <c r="P167"/>
  <c r="L167"/>
  <c r="H167"/>
  <c r="T167" s="1"/>
  <c r="BS166"/>
  <c r="BC166"/>
  <c r="AZ166"/>
  <c r="AV166"/>
  <c r="AR166"/>
  <c r="AM166"/>
  <c r="AN166" s="1"/>
  <c r="AI166"/>
  <c r="AF166"/>
  <c r="AB166"/>
  <c r="X166"/>
  <c r="AJ166" s="1"/>
  <c r="S166"/>
  <c r="P166"/>
  <c r="L166"/>
  <c r="H166"/>
  <c r="T166" s="1"/>
  <c r="AR165"/>
  <c r="AJ165"/>
  <c r="AI165"/>
  <c r="AH165"/>
  <c r="AL165" s="1"/>
  <c r="AG165"/>
  <c r="AK165" s="1"/>
  <c r="AN165" s="1"/>
  <c r="AF165"/>
  <c r="AB165"/>
  <c r="X165"/>
  <c r="S165"/>
  <c r="AM165" s="1"/>
  <c r="R165"/>
  <c r="Q165"/>
  <c r="P165"/>
  <c r="L165"/>
  <c r="H165"/>
  <c r="AR164"/>
  <c r="AM164"/>
  <c r="AI164"/>
  <c r="AJ164" s="1"/>
  <c r="AH164"/>
  <c r="AG164"/>
  <c r="AK164" s="1"/>
  <c r="AF164"/>
  <c r="AB164"/>
  <c r="X164"/>
  <c r="S164"/>
  <c r="R164"/>
  <c r="Q164"/>
  <c r="P164"/>
  <c r="L164"/>
  <c r="H164"/>
  <c r="AR163"/>
  <c r="AM163"/>
  <c r="AI163"/>
  <c r="AH163"/>
  <c r="AJ163" s="1"/>
  <c r="AG163"/>
  <c r="AF163"/>
  <c r="AB163"/>
  <c r="X163"/>
  <c r="S163"/>
  <c r="R163"/>
  <c r="AL163" s="1"/>
  <c r="Q163"/>
  <c r="P163"/>
  <c r="L163"/>
  <c r="H163"/>
  <c r="AR162"/>
  <c r="AL162"/>
  <c r="AK162"/>
  <c r="AN162" s="1"/>
  <c r="AI162"/>
  <c r="AM162" s="1"/>
  <c r="AH162"/>
  <c r="AG162"/>
  <c r="AJ162" s="1"/>
  <c r="AF162"/>
  <c r="AB162"/>
  <c r="X162"/>
  <c r="T162"/>
  <c r="S162"/>
  <c r="R162"/>
  <c r="Q162"/>
  <c r="P162"/>
  <c r="L162"/>
  <c r="H162"/>
  <c r="AR161"/>
  <c r="AJ161"/>
  <c r="AI161"/>
  <c r="AH161"/>
  <c r="AL161" s="1"/>
  <c r="AG161"/>
  <c r="AK161" s="1"/>
  <c r="AF161"/>
  <c r="AB161"/>
  <c r="X161"/>
  <c r="S161"/>
  <c r="R161"/>
  <c r="Q161"/>
  <c r="P161"/>
  <c r="L161"/>
  <c r="H161"/>
  <c r="AR160"/>
  <c r="AM160"/>
  <c r="AI160"/>
  <c r="AJ160" s="1"/>
  <c r="AH160"/>
  <c r="AG160"/>
  <c r="AK160" s="1"/>
  <c r="AF160"/>
  <c r="AB160"/>
  <c r="X160"/>
  <c r="S160"/>
  <c r="R160"/>
  <c r="Q160"/>
  <c r="P160"/>
  <c r="L160"/>
  <c r="H160"/>
  <c r="AR159"/>
  <c r="AM159"/>
  <c r="AI159"/>
  <c r="AH159"/>
  <c r="AJ159" s="1"/>
  <c r="AG159"/>
  <c r="AF159"/>
  <c r="AB159"/>
  <c r="X159"/>
  <c r="S159"/>
  <c r="R159"/>
  <c r="AL159" s="1"/>
  <c r="Q159"/>
  <c r="P159"/>
  <c r="L159"/>
  <c r="H159"/>
  <c r="AY158"/>
  <c r="AY169" s="1"/>
  <c r="AX158"/>
  <c r="AW158"/>
  <c r="AU158"/>
  <c r="AU169" s="1"/>
  <c r="AT158"/>
  <c r="AS158"/>
  <c r="AS169" s="1"/>
  <c r="AQ158"/>
  <c r="AQ169" s="1"/>
  <c r="AP158"/>
  <c r="AO158"/>
  <c r="AE158"/>
  <c r="AE169" s="1"/>
  <c r="AD158"/>
  <c r="AC158"/>
  <c r="AC169" s="1"/>
  <c r="AA158"/>
  <c r="AA169" s="1"/>
  <c r="Z158"/>
  <c r="Y158"/>
  <c r="W158"/>
  <c r="W169" s="1"/>
  <c r="V158"/>
  <c r="U158"/>
  <c r="U169" s="1"/>
  <c r="O158"/>
  <c r="O169" s="1"/>
  <c r="N158"/>
  <c r="M158"/>
  <c r="M169" s="1"/>
  <c r="K158"/>
  <c r="K169" s="1"/>
  <c r="J158"/>
  <c r="I158"/>
  <c r="G158"/>
  <c r="G169" s="1"/>
  <c r="F158"/>
  <c r="E158"/>
  <c r="E169" s="1"/>
  <c r="BU157"/>
  <c r="BS157"/>
  <c r="BR157"/>
  <c r="BQ157"/>
  <c r="BT157" s="1"/>
  <c r="BP157"/>
  <c r="BM157"/>
  <c r="BI157"/>
  <c r="BL157" s="1"/>
  <c r="BH157"/>
  <c r="BE157"/>
  <c r="BC157"/>
  <c r="BB157"/>
  <c r="BA157"/>
  <c r="BD157" s="1"/>
  <c r="AZ157"/>
  <c r="AV157"/>
  <c r="AR157"/>
  <c r="AL157"/>
  <c r="AI157"/>
  <c r="AH157"/>
  <c r="AG157"/>
  <c r="AJ157" s="1"/>
  <c r="AF157"/>
  <c r="AB157"/>
  <c r="X157"/>
  <c r="T157"/>
  <c r="S157"/>
  <c r="AM157" s="1"/>
  <c r="R157"/>
  <c r="Q157"/>
  <c r="P157"/>
  <c r="L157"/>
  <c r="H157"/>
  <c r="BR156"/>
  <c r="BQ156"/>
  <c r="BO156"/>
  <c r="BP156" s="1"/>
  <c r="BL156"/>
  <c r="BK156"/>
  <c r="BG156"/>
  <c r="BH156" s="1"/>
  <c r="BC156"/>
  <c r="BB156"/>
  <c r="BA156"/>
  <c r="AZ156"/>
  <c r="AV156"/>
  <c r="AR156"/>
  <c r="AK156"/>
  <c r="AN156" s="1"/>
  <c r="AI156"/>
  <c r="AH156"/>
  <c r="AG156"/>
  <c r="AJ156" s="1"/>
  <c r="AF156"/>
  <c r="AB156"/>
  <c r="X156"/>
  <c r="T156"/>
  <c r="S156"/>
  <c r="AM156" s="1"/>
  <c r="R156"/>
  <c r="AL156" s="1"/>
  <c r="Q156"/>
  <c r="P156"/>
  <c r="L156"/>
  <c r="H156"/>
  <c r="BZ155"/>
  <c r="BS155"/>
  <c r="BW155" s="1"/>
  <c r="BR155"/>
  <c r="BV155" s="1"/>
  <c r="BQ155"/>
  <c r="BO155"/>
  <c r="BP155" s="1"/>
  <c r="BL155"/>
  <c r="BK155"/>
  <c r="BG155"/>
  <c r="BH155" s="1"/>
  <c r="BD155"/>
  <c r="BC155"/>
  <c r="BB155"/>
  <c r="BA155"/>
  <c r="BU155" s="1"/>
  <c r="AZ155"/>
  <c r="AV155"/>
  <c r="AR155"/>
  <c r="AI155"/>
  <c r="AJ155" s="1"/>
  <c r="AH155"/>
  <c r="AG155"/>
  <c r="AF155"/>
  <c r="AB155"/>
  <c r="X155"/>
  <c r="S155"/>
  <c r="R155"/>
  <c r="AL155" s="1"/>
  <c r="Q155"/>
  <c r="AK155" s="1"/>
  <c r="P155"/>
  <c r="L155"/>
  <c r="H155"/>
  <c r="BU154"/>
  <c r="BR154"/>
  <c r="BV154" s="1"/>
  <c r="BQ154"/>
  <c r="BP154"/>
  <c r="BO154"/>
  <c r="BL154"/>
  <c r="BK154"/>
  <c r="BH154"/>
  <c r="BG154"/>
  <c r="BS154" s="1"/>
  <c r="BW154" s="1"/>
  <c r="BD154"/>
  <c r="BC154"/>
  <c r="BB154"/>
  <c r="BA154"/>
  <c r="AZ154"/>
  <c r="AV154"/>
  <c r="AR154"/>
  <c r="AM154"/>
  <c r="AI154"/>
  <c r="AH154"/>
  <c r="AG154"/>
  <c r="AJ154" s="1"/>
  <c r="AF154"/>
  <c r="AB154"/>
  <c r="X154"/>
  <c r="S154"/>
  <c r="R154"/>
  <c r="AL154" s="1"/>
  <c r="BZ154" s="1"/>
  <c r="Q154"/>
  <c r="P154"/>
  <c r="L154"/>
  <c r="H154"/>
  <c r="BU153"/>
  <c r="BR153"/>
  <c r="BQ153"/>
  <c r="BP153"/>
  <c r="BO153"/>
  <c r="BK153"/>
  <c r="BL153" s="1"/>
  <c r="BH153"/>
  <c r="BG153"/>
  <c r="BS153" s="1"/>
  <c r="BW153" s="1"/>
  <c r="BC153"/>
  <c r="BB153"/>
  <c r="BA153"/>
  <c r="BD153" s="1"/>
  <c r="AZ153"/>
  <c r="AV153"/>
  <c r="AR153"/>
  <c r="AL153"/>
  <c r="AK153"/>
  <c r="AI153"/>
  <c r="AH153"/>
  <c r="AG153"/>
  <c r="AJ153" s="1"/>
  <c r="AF153"/>
  <c r="AB153"/>
  <c r="X153"/>
  <c r="T153"/>
  <c r="S153"/>
  <c r="AM153" s="1"/>
  <c r="R153"/>
  <c r="Q153"/>
  <c r="P153"/>
  <c r="L153"/>
  <c r="H153"/>
  <c r="BS152"/>
  <c r="BW152" s="1"/>
  <c r="BR152"/>
  <c r="BV152" s="1"/>
  <c r="BZ152" s="1"/>
  <c r="BM152"/>
  <c r="BP152" s="1"/>
  <c r="BL152"/>
  <c r="BI152"/>
  <c r="BE152"/>
  <c r="BQ152" s="1"/>
  <c r="BT152" s="1"/>
  <c r="BC152"/>
  <c r="BB152"/>
  <c r="BA152"/>
  <c r="AZ152"/>
  <c r="AV152"/>
  <c r="AR152"/>
  <c r="AJ152"/>
  <c r="AI152"/>
  <c r="AH152"/>
  <c r="AG152"/>
  <c r="AK152" s="1"/>
  <c r="AF152"/>
  <c r="AB152"/>
  <c r="X152"/>
  <c r="S152"/>
  <c r="R152"/>
  <c r="AL152" s="1"/>
  <c r="Q152"/>
  <c r="P152"/>
  <c r="L152"/>
  <c r="H152"/>
  <c r="BW151"/>
  <c r="CA151" s="1"/>
  <c r="BV151"/>
  <c r="BS151"/>
  <c r="BR151"/>
  <c r="BM151"/>
  <c r="BP151" s="1"/>
  <c r="BL151"/>
  <c r="BI151"/>
  <c r="BE151"/>
  <c r="BD151"/>
  <c r="BC151"/>
  <c r="BB151"/>
  <c r="BA151"/>
  <c r="AZ151"/>
  <c r="AV151"/>
  <c r="AR151"/>
  <c r="AJ151"/>
  <c r="AI151"/>
  <c r="AH151"/>
  <c r="AG151"/>
  <c r="AF151"/>
  <c r="AB151"/>
  <c r="X151"/>
  <c r="S151"/>
  <c r="AM151" s="1"/>
  <c r="R151"/>
  <c r="AL151" s="1"/>
  <c r="Q151"/>
  <c r="AK151" s="1"/>
  <c r="P151"/>
  <c r="L151"/>
  <c r="H151"/>
  <c r="BV150"/>
  <c r="BZ150" s="1"/>
  <c r="BS150"/>
  <c r="BR150"/>
  <c r="BP150"/>
  <c r="BM150"/>
  <c r="BI150"/>
  <c r="BL150" s="1"/>
  <c r="BE150"/>
  <c r="BH150" s="1"/>
  <c r="BC150"/>
  <c r="BD150" s="1"/>
  <c r="BB150"/>
  <c r="BA150"/>
  <c r="AZ150"/>
  <c r="AV150"/>
  <c r="AR150"/>
  <c r="AM150"/>
  <c r="AI150"/>
  <c r="AH150"/>
  <c r="AJ150" s="1"/>
  <c r="AG150"/>
  <c r="AF150"/>
  <c r="AB150"/>
  <c r="X150"/>
  <c r="S150"/>
  <c r="R150"/>
  <c r="AL150" s="1"/>
  <c r="Q150"/>
  <c r="P150"/>
  <c r="L150"/>
  <c r="H150"/>
  <c r="BS149"/>
  <c r="BW149" s="1"/>
  <c r="CA149" s="1"/>
  <c r="BR149"/>
  <c r="BV149" s="1"/>
  <c r="BP149"/>
  <c r="BM149"/>
  <c r="BI149"/>
  <c r="BH149"/>
  <c r="BE149"/>
  <c r="BC149"/>
  <c r="BB149"/>
  <c r="BA149"/>
  <c r="AZ149"/>
  <c r="AV149"/>
  <c r="AR149"/>
  <c r="AI149"/>
  <c r="AH149"/>
  <c r="AL149" s="1"/>
  <c r="AG149"/>
  <c r="AF149"/>
  <c r="AB149"/>
  <c r="X149"/>
  <c r="S149"/>
  <c r="AM149" s="1"/>
  <c r="R149"/>
  <c r="Q149"/>
  <c r="P149"/>
  <c r="L149"/>
  <c r="H149"/>
  <c r="BW148"/>
  <c r="CA148" s="1"/>
  <c r="BS148"/>
  <c r="BR148"/>
  <c r="BP148"/>
  <c r="BM148"/>
  <c r="BL148"/>
  <c r="BI148"/>
  <c r="BH148"/>
  <c r="BE148"/>
  <c r="BQ148" s="1"/>
  <c r="BT148" s="1"/>
  <c r="BC148"/>
  <c r="BB148"/>
  <c r="BA148"/>
  <c r="AZ148"/>
  <c r="AV148"/>
  <c r="AR148"/>
  <c r="AI148"/>
  <c r="AH148"/>
  <c r="AG148"/>
  <c r="AF148"/>
  <c r="AB148"/>
  <c r="X148"/>
  <c r="T148"/>
  <c r="S148"/>
  <c r="AM148" s="1"/>
  <c r="R148"/>
  <c r="AL148" s="1"/>
  <c r="Q148"/>
  <c r="P148"/>
  <c r="L148"/>
  <c r="H148"/>
  <c r="CA147"/>
  <c r="BZ147"/>
  <c r="BS147"/>
  <c r="BW147" s="1"/>
  <c r="BR147"/>
  <c r="BV147" s="1"/>
  <c r="BN147"/>
  <c r="BM147"/>
  <c r="BP147" s="1"/>
  <c r="BJ147"/>
  <c r="BI147"/>
  <c r="BL147" s="1"/>
  <c r="BH147"/>
  <c r="BF147"/>
  <c r="BE147"/>
  <c r="BD147"/>
  <c r="BC147"/>
  <c r="BB147"/>
  <c r="BA147"/>
  <c r="AZ147"/>
  <c r="AV147"/>
  <c r="AR147"/>
  <c r="AM147"/>
  <c r="AI147"/>
  <c r="AH147"/>
  <c r="AJ147" s="1"/>
  <c r="AG147"/>
  <c r="AF147"/>
  <c r="AB147"/>
  <c r="X147"/>
  <c r="S147"/>
  <c r="R147"/>
  <c r="AL147" s="1"/>
  <c r="Q147"/>
  <c r="P147"/>
  <c r="L147"/>
  <c r="H147"/>
  <c r="BS146"/>
  <c r="BR146"/>
  <c r="BQ146"/>
  <c r="BT146" s="1"/>
  <c r="BP146"/>
  <c r="BM146"/>
  <c r="BI146"/>
  <c r="BL146" s="1"/>
  <c r="BH146"/>
  <c r="BE146"/>
  <c r="BC146"/>
  <c r="BB146"/>
  <c r="BA146"/>
  <c r="BD146" s="1"/>
  <c r="AZ146"/>
  <c r="AV146"/>
  <c r="AR146"/>
  <c r="AL146"/>
  <c r="AI146"/>
  <c r="AH146"/>
  <c r="AG146"/>
  <c r="AJ146" s="1"/>
  <c r="AF146"/>
  <c r="AB146"/>
  <c r="X146"/>
  <c r="T146"/>
  <c r="S146"/>
  <c r="AM146" s="1"/>
  <c r="R146"/>
  <c r="Q146"/>
  <c r="P146"/>
  <c r="L146"/>
  <c r="H146"/>
  <c r="BS145"/>
  <c r="BW145" s="1"/>
  <c r="BN145"/>
  <c r="BP145" s="1"/>
  <c r="BM145"/>
  <c r="BJ145"/>
  <c r="BR145" s="1"/>
  <c r="BV145" s="1"/>
  <c r="BZ145" s="1"/>
  <c r="BI145"/>
  <c r="BF145"/>
  <c r="BE145"/>
  <c r="BD145"/>
  <c r="BC145"/>
  <c r="BB145"/>
  <c r="BA145"/>
  <c r="AZ145"/>
  <c r="AV145"/>
  <c r="AR145"/>
  <c r="AM145"/>
  <c r="AN145" s="1"/>
  <c r="AI145"/>
  <c r="AJ145" s="1"/>
  <c r="AH145"/>
  <c r="AG145"/>
  <c r="AF145"/>
  <c r="AB145"/>
  <c r="X145"/>
  <c r="S145"/>
  <c r="R145"/>
  <c r="AL145" s="1"/>
  <c r="Q145"/>
  <c r="AK145" s="1"/>
  <c r="P145"/>
  <c r="L145"/>
  <c r="H145"/>
  <c r="BS144"/>
  <c r="BR144"/>
  <c r="BV144" s="1"/>
  <c r="BP144"/>
  <c r="BM144"/>
  <c r="BL144"/>
  <c r="BI144"/>
  <c r="BQ144" s="1"/>
  <c r="BH144"/>
  <c r="BE144"/>
  <c r="BD144"/>
  <c r="BC144"/>
  <c r="BB144"/>
  <c r="BA144"/>
  <c r="AZ144"/>
  <c r="AV144"/>
  <c r="AR144"/>
  <c r="AI144"/>
  <c r="AM144" s="1"/>
  <c r="AH144"/>
  <c r="AG144"/>
  <c r="AF144"/>
  <c r="AB144"/>
  <c r="X144"/>
  <c r="S144"/>
  <c r="R144"/>
  <c r="AL144" s="1"/>
  <c r="Q144"/>
  <c r="P144"/>
  <c r="L144"/>
  <c r="H144"/>
  <c r="BU143"/>
  <c r="BS143"/>
  <c r="BR143"/>
  <c r="BQ143"/>
  <c r="BT143" s="1"/>
  <c r="BP143"/>
  <c r="BM143"/>
  <c r="BI143"/>
  <c r="BL143" s="1"/>
  <c r="BH143"/>
  <c r="BE143"/>
  <c r="BC143"/>
  <c r="BB143"/>
  <c r="BA143"/>
  <c r="BD143" s="1"/>
  <c r="AZ143"/>
  <c r="AV143"/>
  <c r="AR143"/>
  <c r="AL143"/>
  <c r="AI143"/>
  <c r="AH143"/>
  <c r="AG143"/>
  <c r="AF143"/>
  <c r="AB143"/>
  <c r="X143"/>
  <c r="T143"/>
  <c r="S143"/>
  <c r="AM143" s="1"/>
  <c r="R143"/>
  <c r="Q143"/>
  <c r="P143"/>
  <c r="L143"/>
  <c r="H143"/>
  <c r="BR142"/>
  <c r="BV142" s="1"/>
  <c r="BZ142" s="1"/>
  <c r="BQ142"/>
  <c r="BO142"/>
  <c r="BP142" s="1"/>
  <c r="BL142"/>
  <c r="BK142"/>
  <c r="BG142"/>
  <c r="BC142"/>
  <c r="BB142"/>
  <c r="BA142"/>
  <c r="AZ142"/>
  <c r="AV142"/>
  <c r="AR142"/>
  <c r="AJ142"/>
  <c r="AI142"/>
  <c r="AH142"/>
  <c r="AG142"/>
  <c r="AK142" s="1"/>
  <c r="AF142"/>
  <c r="AB142"/>
  <c r="X142"/>
  <c r="S142"/>
  <c r="R142"/>
  <c r="AL142" s="1"/>
  <c r="Q142"/>
  <c r="P142"/>
  <c r="L142"/>
  <c r="H142"/>
  <c r="BR141"/>
  <c r="BV141" s="1"/>
  <c r="BZ141" s="1"/>
  <c r="BQ141"/>
  <c r="BO141"/>
  <c r="BP141" s="1"/>
  <c r="BL141"/>
  <c r="BK141"/>
  <c r="BG141"/>
  <c r="BC141"/>
  <c r="BB141"/>
  <c r="BA141"/>
  <c r="AZ141"/>
  <c r="AV141"/>
  <c r="AR141"/>
  <c r="AI141"/>
  <c r="AJ141" s="1"/>
  <c r="AH141"/>
  <c r="AG141"/>
  <c r="AF141"/>
  <c r="AB141"/>
  <c r="X141"/>
  <c r="S141"/>
  <c r="R141"/>
  <c r="AL141" s="1"/>
  <c r="Q141"/>
  <c r="AK141" s="1"/>
  <c r="P141"/>
  <c r="L141"/>
  <c r="H141"/>
  <c r="BR140"/>
  <c r="BV140" s="1"/>
  <c r="BQ140"/>
  <c r="BP140"/>
  <c r="BO140"/>
  <c r="BK140"/>
  <c r="BL140" s="1"/>
  <c r="BH140"/>
  <c r="BG140"/>
  <c r="BC140"/>
  <c r="BD140" s="1"/>
  <c r="BB140"/>
  <c r="BA140"/>
  <c r="AZ140"/>
  <c r="AV140"/>
  <c r="AR140"/>
  <c r="AI140"/>
  <c r="AM140" s="1"/>
  <c r="AH140"/>
  <c r="AG140"/>
  <c r="AF140"/>
  <c r="AB140"/>
  <c r="X140"/>
  <c r="S140"/>
  <c r="R140"/>
  <c r="AL140" s="1"/>
  <c r="BZ140" s="1"/>
  <c r="Q140"/>
  <c r="P140"/>
  <c r="L140"/>
  <c r="H140"/>
  <c r="BU139"/>
  <c r="BT139"/>
  <c r="BR139"/>
  <c r="BQ139"/>
  <c r="BP139"/>
  <c r="BO139"/>
  <c r="BK139"/>
  <c r="BL139" s="1"/>
  <c r="BH139"/>
  <c r="BG139"/>
  <c r="BS139" s="1"/>
  <c r="BC139"/>
  <c r="BB139"/>
  <c r="BA139"/>
  <c r="AZ139"/>
  <c r="AV139"/>
  <c r="AR139"/>
  <c r="AL139"/>
  <c r="AK139"/>
  <c r="AI139"/>
  <c r="AH139"/>
  <c r="AG139"/>
  <c r="AJ139" s="1"/>
  <c r="AF139"/>
  <c r="AB139"/>
  <c r="X139"/>
  <c r="T139"/>
  <c r="S139"/>
  <c r="AM139" s="1"/>
  <c r="R139"/>
  <c r="Q139"/>
  <c r="P139"/>
  <c r="L139"/>
  <c r="H139"/>
  <c r="BQ138"/>
  <c r="BP138"/>
  <c r="BO138"/>
  <c r="BN138"/>
  <c r="BK138"/>
  <c r="BS138" s="1"/>
  <c r="BW138" s="1"/>
  <c r="CA138" s="1"/>
  <c r="BJ138"/>
  <c r="BL138" s="1"/>
  <c r="BG138"/>
  <c r="BF138"/>
  <c r="BD138"/>
  <c r="BC138"/>
  <c r="BB138"/>
  <c r="BA138"/>
  <c r="BU138" s="1"/>
  <c r="BY138" s="1"/>
  <c r="AZ138"/>
  <c r="AV138"/>
  <c r="AR138"/>
  <c r="AJ138"/>
  <c r="AI138"/>
  <c r="AH138"/>
  <c r="AG138"/>
  <c r="AF138"/>
  <c r="AB138"/>
  <c r="X138"/>
  <c r="S138"/>
  <c r="AM138" s="1"/>
  <c r="R138"/>
  <c r="AL138" s="1"/>
  <c r="AN138" s="1"/>
  <c r="Q138"/>
  <c r="AK138" s="1"/>
  <c r="P138"/>
  <c r="L138"/>
  <c r="H138"/>
  <c r="BV137"/>
  <c r="BZ137" s="1"/>
  <c r="BS137"/>
  <c r="BR137"/>
  <c r="BQ137"/>
  <c r="BP137"/>
  <c r="BM137"/>
  <c r="BI137"/>
  <c r="BL137" s="1"/>
  <c r="BH137"/>
  <c r="BE137"/>
  <c r="BC137"/>
  <c r="BD137" s="1"/>
  <c r="BB137"/>
  <c r="BA137"/>
  <c r="AZ137"/>
  <c r="AV137"/>
  <c r="AR137"/>
  <c r="AI137"/>
  <c r="AM137" s="1"/>
  <c r="AH137"/>
  <c r="AG137"/>
  <c r="AF137"/>
  <c r="AB137"/>
  <c r="X137"/>
  <c r="S137"/>
  <c r="R137"/>
  <c r="AL137" s="1"/>
  <c r="Q137"/>
  <c r="P137"/>
  <c r="L137"/>
  <c r="H137"/>
  <c r="BU136"/>
  <c r="BR136"/>
  <c r="BQ136"/>
  <c r="BP136"/>
  <c r="BO136"/>
  <c r="BK136"/>
  <c r="BL136" s="1"/>
  <c r="BH136"/>
  <c r="BG136"/>
  <c r="BC136"/>
  <c r="BB136"/>
  <c r="BA136"/>
  <c r="AZ136"/>
  <c r="AV136"/>
  <c r="AR136"/>
  <c r="AI136"/>
  <c r="AH136"/>
  <c r="AL136" s="1"/>
  <c r="AG136"/>
  <c r="AF136"/>
  <c r="AB136"/>
  <c r="X136"/>
  <c r="S136"/>
  <c r="AM136" s="1"/>
  <c r="R136"/>
  <c r="Q136"/>
  <c r="P136"/>
  <c r="L136"/>
  <c r="H136"/>
  <c r="BR135"/>
  <c r="BQ135"/>
  <c r="BP135"/>
  <c r="BO135"/>
  <c r="BL135"/>
  <c r="BK135"/>
  <c r="BH135"/>
  <c r="BG135"/>
  <c r="BS135" s="1"/>
  <c r="BW135" s="1"/>
  <c r="CA135" s="1"/>
  <c r="BC135"/>
  <c r="BB135"/>
  <c r="BA135"/>
  <c r="AZ135"/>
  <c r="AV135"/>
  <c r="AR135"/>
  <c r="AJ135"/>
  <c r="AI135"/>
  <c r="AH135"/>
  <c r="AG135"/>
  <c r="AK135" s="1"/>
  <c r="AN135" s="1"/>
  <c r="AF135"/>
  <c r="AB135"/>
  <c r="X135"/>
  <c r="S135"/>
  <c r="AM135" s="1"/>
  <c r="R135"/>
  <c r="AL135" s="1"/>
  <c r="Q135"/>
  <c r="P135"/>
  <c r="L135"/>
  <c r="H135"/>
  <c r="CA134"/>
  <c r="BV134"/>
  <c r="BS134"/>
  <c r="BW134" s="1"/>
  <c r="BR134"/>
  <c r="BO134"/>
  <c r="BM134"/>
  <c r="BP134" s="1"/>
  <c r="BK134"/>
  <c r="BI134"/>
  <c r="BL134" s="1"/>
  <c r="BH134"/>
  <c r="BG134"/>
  <c r="BE134"/>
  <c r="BQ134" s="1"/>
  <c r="BT134" s="1"/>
  <c r="BC134"/>
  <c r="BD134" s="1"/>
  <c r="BB134"/>
  <c r="BA134"/>
  <c r="AZ134"/>
  <c r="AV134"/>
  <c r="AR134"/>
  <c r="AM134"/>
  <c r="AI134"/>
  <c r="AH134"/>
  <c r="AJ134" s="1"/>
  <c r="AG134"/>
  <c r="AF134"/>
  <c r="AB134"/>
  <c r="X134"/>
  <c r="S134"/>
  <c r="R134"/>
  <c r="Q134"/>
  <c r="P134"/>
  <c r="L134"/>
  <c r="H134"/>
  <c r="BS133"/>
  <c r="BR133"/>
  <c r="BP133"/>
  <c r="BM133"/>
  <c r="BI133"/>
  <c r="BH133"/>
  <c r="BE133"/>
  <c r="BC133"/>
  <c r="BB133"/>
  <c r="BA133"/>
  <c r="AZ133"/>
  <c r="AV133"/>
  <c r="AR133"/>
  <c r="AI133"/>
  <c r="AH133"/>
  <c r="AL133" s="1"/>
  <c r="AG133"/>
  <c r="AF133"/>
  <c r="AB133"/>
  <c r="X133"/>
  <c r="S133"/>
  <c r="AM133" s="1"/>
  <c r="R133"/>
  <c r="Q133"/>
  <c r="P133"/>
  <c r="L133"/>
  <c r="H133"/>
  <c r="BW132"/>
  <c r="CA132" s="1"/>
  <c r="BS132"/>
  <c r="BR132"/>
  <c r="BM132"/>
  <c r="BP132" s="1"/>
  <c r="BL132"/>
  <c r="BI132"/>
  <c r="BE132"/>
  <c r="BC132"/>
  <c r="BB132"/>
  <c r="BA132"/>
  <c r="AZ132"/>
  <c r="AV132"/>
  <c r="AR132"/>
  <c r="AK132"/>
  <c r="AN132" s="1"/>
  <c r="AI132"/>
  <c r="AH132"/>
  <c r="AG132"/>
  <c r="AJ132" s="1"/>
  <c r="AF132"/>
  <c r="AB132"/>
  <c r="X132"/>
  <c r="T132"/>
  <c r="S132"/>
  <c r="AM132" s="1"/>
  <c r="R132"/>
  <c r="AL132" s="1"/>
  <c r="Q132"/>
  <c r="P132"/>
  <c r="L132"/>
  <c r="H132"/>
  <c r="BS131"/>
  <c r="BW131" s="1"/>
  <c r="BR131"/>
  <c r="BV131" s="1"/>
  <c r="BZ131" s="1"/>
  <c r="BM131"/>
  <c r="BP131" s="1"/>
  <c r="BL131"/>
  <c r="BI131"/>
  <c r="BE131"/>
  <c r="BC131"/>
  <c r="BB131"/>
  <c r="BA131"/>
  <c r="AZ131"/>
  <c r="AV131"/>
  <c r="AR131"/>
  <c r="AI131"/>
  <c r="AJ131" s="1"/>
  <c r="AH131"/>
  <c r="AG131"/>
  <c r="AF131"/>
  <c r="AB131"/>
  <c r="X131"/>
  <c r="S131"/>
  <c r="R131"/>
  <c r="AL131" s="1"/>
  <c r="Q131"/>
  <c r="AK131" s="1"/>
  <c r="P131"/>
  <c r="L131"/>
  <c r="H131"/>
  <c r="BS130"/>
  <c r="BR130"/>
  <c r="BV130" s="1"/>
  <c r="BP130"/>
  <c r="BM130"/>
  <c r="BL130"/>
  <c r="BI130"/>
  <c r="BQ130" s="1"/>
  <c r="BE130"/>
  <c r="BH130" s="1"/>
  <c r="BC130"/>
  <c r="BD130" s="1"/>
  <c r="BB130"/>
  <c r="BA130"/>
  <c r="AZ130"/>
  <c r="AV130"/>
  <c r="AR130"/>
  <c r="AI130"/>
  <c r="AM130" s="1"/>
  <c r="AH130"/>
  <c r="AG130"/>
  <c r="AF130"/>
  <c r="AB130"/>
  <c r="X130"/>
  <c r="S130"/>
  <c r="R130"/>
  <c r="AL130" s="1"/>
  <c r="BZ130" s="1"/>
  <c r="Q130"/>
  <c r="P130"/>
  <c r="L130"/>
  <c r="H130"/>
  <c r="BT129"/>
  <c r="BS129"/>
  <c r="BR129"/>
  <c r="BQ129"/>
  <c r="BU129" s="1"/>
  <c r="BP129"/>
  <c r="BM129"/>
  <c r="BI129"/>
  <c r="BL129" s="1"/>
  <c r="BH129"/>
  <c r="BE129"/>
  <c r="BC129"/>
  <c r="BB129"/>
  <c r="BA129"/>
  <c r="BD129" s="1"/>
  <c r="AZ129"/>
  <c r="AV129"/>
  <c r="AR129"/>
  <c r="AL129"/>
  <c r="AK129"/>
  <c r="AI129"/>
  <c r="AH129"/>
  <c r="AG129"/>
  <c r="AJ129" s="1"/>
  <c r="AF129"/>
  <c r="AB129"/>
  <c r="X129"/>
  <c r="T129"/>
  <c r="S129"/>
  <c r="AM129" s="1"/>
  <c r="R129"/>
  <c r="Q129"/>
  <c r="P129"/>
  <c r="L129"/>
  <c r="H129"/>
  <c r="BS128"/>
  <c r="BW128" s="1"/>
  <c r="BR128"/>
  <c r="BV128" s="1"/>
  <c r="BM128"/>
  <c r="BP128" s="1"/>
  <c r="BL128"/>
  <c r="BI128"/>
  <c r="BE128"/>
  <c r="BQ128" s="1"/>
  <c r="BC128"/>
  <c r="BB128"/>
  <c r="BA128"/>
  <c r="AZ128"/>
  <c r="AV128"/>
  <c r="AR128"/>
  <c r="AJ128"/>
  <c r="AI128"/>
  <c r="AH128"/>
  <c r="AG128"/>
  <c r="AK128" s="1"/>
  <c r="AF128"/>
  <c r="AB128"/>
  <c r="X128"/>
  <c r="S128"/>
  <c r="R128"/>
  <c r="AL128" s="1"/>
  <c r="Q128"/>
  <c r="P128"/>
  <c r="L128"/>
  <c r="H128"/>
  <c r="BV127"/>
  <c r="BZ127" s="1"/>
  <c r="BR127"/>
  <c r="BQ127"/>
  <c r="BO127"/>
  <c r="BP127" s="1"/>
  <c r="BL127"/>
  <c r="BK127"/>
  <c r="BG127"/>
  <c r="BC127"/>
  <c r="BB127"/>
  <c r="BA127"/>
  <c r="AZ127"/>
  <c r="AV127"/>
  <c r="AR127"/>
  <c r="AI127"/>
  <c r="AJ127" s="1"/>
  <c r="AH127"/>
  <c r="AG127"/>
  <c r="AF127"/>
  <c r="AB127"/>
  <c r="X127"/>
  <c r="S127"/>
  <c r="AM127" s="1"/>
  <c r="AN127" s="1"/>
  <c r="R127"/>
  <c r="AL127" s="1"/>
  <c r="Q127"/>
  <c r="AK127" s="1"/>
  <c r="P127"/>
  <c r="L127"/>
  <c r="H127"/>
  <c r="BV126"/>
  <c r="BZ126" s="1"/>
  <c r="BR126"/>
  <c r="BQ126"/>
  <c r="BO126"/>
  <c r="BN126"/>
  <c r="BP126" s="1"/>
  <c r="BL126"/>
  <c r="BK126"/>
  <c r="BJ126"/>
  <c r="BG126"/>
  <c r="BS126" s="1"/>
  <c r="BF126"/>
  <c r="BC126"/>
  <c r="BB126"/>
  <c r="BA126"/>
  <c r="AZ126"/>
  <c r="AV126"/>
  <c r="AR126"/>
  <c r="AL126"/>
  <c r="AK126"/>
  <c r="AI126"/>
  <c r="AH126"/>
  <c r="AG126"/>
  <c r="AJ126" s="1"/>
  <c r="AF126"/>
  <c r="AB126"/>
  <c r="X126"/>
  <c r="T126"/>
  <c r="S126"/>
  <c r="AM126" s="1"/>
  <c r="R126"/>
  <c r="Q126"/>
  <c r="P126"/>
  <c r="L126"/>
  <c r="H126"/>
  <c r="BR125"/>
  <c r="BV125" s="1"/>
  <c r="BQ125"/>
  <c r="BO125"/>
  <c r="BP125" s="1"/>
  <c r="BL125"/>
  <c r="BK125"/>
  <c r="BG125"/>
  <c r="BS125" s="1"/>
  <c r="BC125"/>
  <c r="BB125"/>
  <c r="BA125"/>
  <c r="AZ125"/>
  <c r="AV125"/>
  <c r="AR125"/>
  <c r="AJ125"/>
  <c r="AI125"/>
  <c r="AH125"/>
  <c r="AG125"/>
  <c r="AK125" s="1"/>
  <c r="AF125"/>
  <c r="AB125"/>
  <c r="X125"/>
  <c r="S125"/>
  <c r="R125"/>
  <c r="AL125" s="1"/>
  <c r="Q125"/>
  <c r="P125"/>
  <c r="L125"/>
  <c r="H125"/>
  <c r="BW124"/>
  <c r="BS124"/>
  <c r="BQ124"/>
  <c r="BN124"/>
  <c r="BP124" s="1"/>
  <c r="BL124"/>
  <c r="BJ124"/>
  <c r="BF124"/>
  <c r="BC124"/>
  <c r="BB124"/>
  <c r="BA124"/>
  <c r="AZ124"/>
  <c r="AV124"/>
  <c r="AR124"/>
  <c r="AN124"/>
  <c r="AI124"/>
  <c r="AJ124" s="1"/>
  <c r="AH124"/>
  <c r="AG124"/>
  <c r="AF124"/>
  <c r="AB124"/>
  <c r="X124"/>
  <c r="S124"/>
  <c r="AM124" s="1"/>
  <c r="R124"/>
  <c r="AL124" s="1"/>
  <c r="Q124"/>
  <c r="AK124" s="1"/>
  <c r="P124"/>
  <c r="L124"/>
  <c r="H124"/>
  <c r="BS123"/>
  <c r="BR123"/>
  <c r="BV123" s="1"/>
  <c r="BM123"/>
  <c r="BP123" s="1"/>
  <c r="BI123"/>
  <c r="BE123"/>
  <c r="BH123" s="1"/>
  <c r="BC123"/>
  <c r="BD123" s="1"/>
  <c r="BB123"/>
  <c r="BA123"/>
  <c r="AZ123"/>
  <c r="AV123"/>
  <c r="AR123"/>
  <c r="AM123"/>
  <c r="AI123"/>
  <c r="AH123"/>
  <c r="AJ123" s="1"/>
  <c r="AG123"/>
  <c r="AF123"/>
  <c r="AB123"/>
  <c r="X123"/>
  <c r="S123"/>
  <c r="R123"/>
  <c r="AL123" s="1"/>
  <c r="Q123"/>
  <c r="P123"/>
  <c r="L123"/>
  <c r="H123"/>
  <c r="BS122"/>
  <c r="BW122" s="1"/>
  <c r="CA122" s="1"/>
  <c r="BP122"/>
  <c r="BN122"/>
  <c r="BM122"/>
  <c r="BL122"/>
  <c r="BJ122"/>
  <c r="BI122"/>
  <c r="BF122"/>
  <c r="BR122" s="1"/>
  <c r="BV122" s="1"/>
  <c r="BZ122" s="1"/>
  <c r="BE122"/>
  <c r="BH122" s="1"/>
  <c r="BC122"/>
  <c r="BB122"/>
  <c r="BA122"/>
  <c r="AZ122"/>
  <c r="AV122"/>
  <c r="AR122"/>
  <c r="AK122"/>
  <c r="AN122" s="1"/>
  <c r="AI122"/>
  <c r="AH122"/>
  <c r="AL122" s="1"/>
  <c r="AG122"/>
  <c r="AJ122" s="1"/>
  <c r="AF122"/>
  <c r="AB122"/>
  <c r="X122"/>
  <c r="T122"/>
  <c r="S122"/>
  <c r="AM122" s="1"/>
  <c r="R122"/>
  <c r="Q122"/>
  <c r="P122"/>
  <c r="L122"/>
  <c r="H122"/>
  <c r="BS121"/>
  <c r="BW121" s="1"/>
  <c r="BR121"/>
  <c r="BQ121"/>
  <c r="BO121"/>
  <c r="BP121" s="1"/>
  <c r="BL121"/>
  <c r="BK121"/>
  <c r="BG121"/>
  <c r="BH121" s="1"/>
  <c r="BD121"/>
  <c r="BC121"/>
  <c r="BB121"/>
  <c r="BA121"/>
  <c r="BU121" s="1"/>
  <c r="AZ121"/>
  <c r="AV121"/>
  <c r="AR121"/>
  <c r="AI121"/>
  <c r="AJ121" s="1"/>
  <c r="AH121"/>
  <c r="AG121"/>
  <c r="AK121" s="1"/>
  <c r="AF121"/>
  <c r="AB121"/>
  <c r="X121"/>
  <c r="S121"/>
  <c r="AM121" s="1"/>
  <c r="R121"/>
  <c r="Q121"/>
  <c r="P121"/>
  <c r="L121"/>
  <c r="H121"/>
  <c r="BV120"/>
  <c r="BU120"/>
  <c r="BS120"/>
  <c r="BR120"/>
  <c r="BQ120"/>
  <c r="BT120" s="1"/>
  <c r="BM120"/>
  <c r="BP120" s="1"/>
  <c r="BL120"/>
  <c r="BI120"/>
  <c r="BE120"/>
  <c r="BH120" s="1"/>
  <c r="BD120"/>
  <c r="BC120"/>
  <c r="BB120"/>
  <c r="BA120"/>
  <c r="AZ120"/>
  <c r="AV120"/>
  <c r="AR120"/>
  <c r="AI120"/>
  <c r="AM120" s="1"/>
  <c r="AH120"/>
  <c r="AG120"/>
  <c r="AF120"/>
  <c r="AB120"/>
  <c r="X120"/>
  <c r="S120"/>
  <c r="R120"/>
  <c r="AL120" s="1"/>
  <c r="BZ120" s="1"/>
  <c r="Q120"/>
  <c r="P120"/>
  <c r="L120"/>
  <c r="H120"/>
  <c r="BT119"/>
  <c r="BS119"/>
  <c r="BR119"/>
  <c r="BQ119"/>
  <c r="BU119" s="1"/>
  <c r="BP119"/>
  <c r="BM119"/>
  <c r="BI119"/>
  <c r="BL119" s="1"/>
  <c r="BH119"/>
  <c r="BE119"/>
  <c r="BC119"/>
  <c r="BB119"/>
  <c r="BA119"/>
  <c r="BD119" s="1"/>
  <c r="AZ119"/>
  <c r="AV119"/>
  <c r="AR119"/>
  <c r="AL119"/>
  <c r="AK119"/>
  <c r="AI119"/>
  <c r="AH119"/>
  <c r="AG119"/>
  <c r="AJ119" s="1"/>
  <c r="AF119"/>
  <c r="AB119"/>
  <c r="X119"/>
  <c r="T119"/>
  <c r="S119"/>
  <c r="AM119" s="1"/>
  <c r="R119"/>
  <c r="Q119"/>
  <c r="P119"/>
  <c r="L119"/>
  <c r="H119"/>
  <c r="BS118"/>
  <c r="BR118"/>
  <c r="BV118" s="1"/>
  <c r="BZ118" s="1"/>
  <c r="BQ118"/>
  <c r="BO118"/>
  <c r="BP118" s="1"/>
  <c r="BK118"/>
  <c r="BL118" s="1"/>
  <c r="BG118"/>
  <c r="BH118" s="1"/>
  <c r="BC118"/>
  <c r="BB118"/>
  <c r="BA118"/>
  <c r="AZ118"/>
  <c r="AV118"/>
  <c r="AR118"/>
  <c r="AJ118"/>
  <c r="AI118"/>
  <c r="AH118"/>
  <c r="AL118" s="1"/>
  <c r="AG118"/>
  <c r="AK118" s="1"/>
  <c r="AF118"/>
  <c r="AB118"/>
  <c r="X118"/>
  <c r="S118"/>
  <c r="R118"/>
  <c r="Q118"/>
  <c r="P118"/>
  <c r="L118"/>
  <c r="H118"/>
  <c r="BV117"/>
  <c r="BZ117" s="1"/>
  <c r="BR117"/>
  <c r="BQ117"/>
  <c r="BO117"/>
  <c r="BP117" s="1"/>
  <c r="BL117"/>
  <c r="BK117"/>
  <c r="BG117"/>
  <c r="BD117"/>
  <c r="BC117"/>
  <c r="BB117"/>
  <c r="BA117"/>
  <c r="BU117" s="1"/>
  <c r="AZ117"/>
  <c r="AV117"/>
  <c r="AR117"/>
  <c r="AM117"/>
  <c r="AN117" s="1"/>
  <c r="AI117"/>
  <c r="AJ117" s="1"/>
  <c r="AH117"/>
  <c r="AG117"/>
  <c r="AF117"/>
  <c r="AB117"/>
  <c r="X117"/>
  <c r="S117"/>
  <c r="R117"/>
  <c r="AL117" s="1"/>
  <c r="Q117"/>
  <c r="AK117" s="1"/>
  <c r="P117"/>
  <c r="L117"/>
  <c r="H117"/>
  <c r="BS116"/>
  <c r="BR116"/>
  <c r="BV116" s="1"/>
  <c r="BQ116"/>
  <c r="BN116"/>
  <c r="BP116" s="1"/>
  <c r="BJ116"/>
  <c r="BL116" s="1"/>
  <c r="BF116"/>
  <c r="BH116" s="1"/>
  <c r="BC116"/>
  <c r="BD116" s="1"/>
  <c r="BB116"/>
  <c r="BA116"/>
  <c r="AZ116"/>
  <c r="AV116"/>
  <c r="AR116"/>
  <c r="AI116"/>
  <c r="AM116" s="1"/>
  <c r="AH116"/>
  <c r="AG116"/>
  <c r="AF116"/>
  <c r="AB116"/>
  <c r="X116"/>
  <c r="S116"/>
  <c r="R116"/>
  <c r="Q116"/>
  <c r="P116"/>
  <c r="L116"/>
  <c r="H116"/>
  <c r="BS115"/>
  <c r="BR115"/>
  <c r="BV115" s="1"/>
  <c r="BZ115" s="1"/>
  <c r="BP115"/>
  <c r="BM115"/>
  <c r="BL115"/>
  <c r="BI115"/>
  <c r="BQ115" s="1"/>
  <c r="BE115"/>
  <c r="BH115" s="1"/>
  <c r="BC115"/>
  <c r="BD115" s="1"/>
  <c r="BB115"/>
  <c r="BA115"/>
  <c r="AZ115"/>
  <c r="AV115"/>
  <c r="AR115"/>
  <c r="AI115"/>
  <c r="AM115" s="1"/>
  <c r="AH115"/>
  <c r="AG115"/>
  <c r="AF115"/>
  <c r="AB115"/>
  <c r="X115"/>
  <c r="S115"/>
  <c r="R115"/>
  <c r="AL115" s="1"/>
  <c r="Q115"/>
  <c r="P115"/>
  <c r="L115"/>
  <c r="H115"/>
  <c r="BU114"/>
  <c r="BS114"/>
  <c r="BR114"/>
  <c r="BQ114"/>
  <c r="BT114" s="1"/>
  <c r="BP114"/>
  <c r="BM114"/>
  <c r="BI114"/>
  <c r="BL114" s="1"/>
  <c r="BH114"/>
  <c r="BE114"/>
  <c r="BC114"/>
  <c r="BB114"/>
  <c r="BD114" s="1"/>
  <c r="BA114"/>
  <c r="AZ114"/>
  <c r="AV114"/>
  <c r="AR114"/>
  <c r="AL114"/>
  <c r="AI114"/>
  <c r="AM114" s="1"/>
  <c r="AH114"/>
  <c r="AG114"/>
  <c r="AF114"/>
  <c r="AB114"/>
  <c r="X114"/>
  <c r="T114"/>
  <c r="S114"/>
  <c r="R114"/>
  <c r="Q114"/>
  <c r="P114"/>
  <c r="L114"/>
  <c r="H114"/>
  <c r="BS113"/>
  <c r="BW113" s="1"/>
  <c r="CA113" s="1"/>
  <c r="BR113"/>
  <c r="BM113"/>
  <c r="BP113" s="1"/>
  <c r="BI113"/>
  <c r="BL113" s="1"/>
  <c r="BH113"/>
  <c r="BE113"/>
  <c r="BC113"/>
  <c r="BB113"/>
  <c r="BA113"/>
  <c r="AZ113"/>
  <c r="AV113"/>
  <c r="AR113"/>
  <c r="AJ113"/>
  <c r="AI113"/>
  <c r="AH113"/>
  <c r="AL113" s="1"/>
  <c r="AG113"/>
  <c r="AK113" s="1"/>
  <c r="AF113"/>
  <c r="AB113"/>
  <c r="X113"/>
  <c r="S113"/>
  <c r="AM113" s="1"/>
  <c r="R113"/>
  <c r="Q113"/>
  <c r="P113"/>
  <c r="L113"/>
  <c r="H113"/>
  <c r="BO112"/>
  <c r="BN112"/>
  <c r="BP112" s="1"/>
  <c r="BM112"/>
  <c r="BK112"/>
  <c r="BJ112"/>
  <c r="BL112" s="1"/>
  <c r="BI112"/>
  <c r="BG112"/>
  <c r="BS112" s="1"/>
  <c r="BW112" s="1"/>
  <c r="CA112" s="1"/>
  <c r="BF112"/>
  <c r="BE112"/>
  <c r="BQ112" s="1"/>
  <c r="BC112"/>
  <c r="BB112"/>
  <c r="BD112" s="1"/>
  <c r="BA112"/>
  <c r="AZ112"/>
  <c r="AV112"/>
  <c r="AR112"/>
  <c r="AI112"/>
  <c r="AM112" s="1"/>
  <c r="AH112"/>
  <c r="AL112" s="1"/>
  <c r="AG112"/>
  <c r="AF112"/>
  <c r="AB112"/>
  <c r="X112"/>
  <c r="S112"/>
  <c r="R112"/>
  <c r="Q112"/>
  <c r="P112"/>
  <c r="L112"/>
  <c r="H112"/>
  <c r="BW111"/>
  <c r="CA111" s="1"/>
  <c r="BS111"/>
  <c r="BR111"/>
  <c r="BV111" s="1"/>
  <c r="BP111"/>
  <c r="BM111"/>
  <c r="BI111"/>
  <c r="BL111" s="1"/>
  <c r="BE111"/>
  <c r="BC111"/>
  <c r="BB111"/>
  <c r="BA111"/>
  <c r="AZ111"/>
  <c r="AV111"/>
  <c r="AR111"/>
  <c r="AK111"/>
  <c r="AN111" s="1"/>
  <c r="AI111"/>
  <c r="AH111"/>
  <c r="AL111" s="1"/>
  <c r="AG111"/>
  <c r="AJ111" s="1"/>
  <c r="AF111"/>
  <c r="AB111"/>
  <c r="X111"/>
  <c r="T111"/>
  <c r="S111"/>
  <c r="AM111" s="1"/>
  <c r="R111"/>
  <c r="Q111"/>
  <c r="P111"/>
  <c r="L111"/>
  <c r="H111"/>
  <c r="BW110"/>
  <c r="BS110"/>
  <c r="BR110"/>
  <c r="BV110" s="1"/>
  <c r="BM110"/>
  <c r="BP110" s="1"/>
  <c r="BL110"/>
  <c r="BI110"/>
  <c r="BE110"/>
  <c r="BC110"/>
  <c r="BB110"/>
  <c r="BA110"/>
  <c r="AZ110"/>
  <c r="AV110"/>
  <c r="AR110"/>
  <c r="AI110"/>
  <c r="AJ110" s="1"/>
  <c r="AH110"/>
  <c r="AG110"/>
  <c r="AK110" s="1"/>
  <c r="AF110"/>
  <c r="AB110"/>
  <c r="X110"/>
  <c r="S110"/>
  <c r="AM110" s="1"/>
  <c r="R110"/>
  <c r="Q110"/>
  <c r="P110"/>
  <c r="L110"/>
  <c r="H110"/>
  <c r="BS109"/>
  <c r="BR109"/>
  <c r="BV109" s="1"/>
  <c r="BQ109"/>
  <c r="BM109"/>
  <c r="BP109" s="1"/>
  <c r="BI109"/>
  <c r="BL109" s="1"/>
  <c r="BE109"/>
  <c r="BH109" s="1"/>
  <c r="BC109"/>
  <c r="BD109" s="1"/>
  <c r="BB109"/>
  <c r="BA109"/>
  <c r="AZ109"/>
  <c r="AV109"/>
  <c r="AR109"/>
  <c r="AM109"/>
  <c r="AI109"/>
  <c r="AH109"/>
  <c r="AJ109" s="1"/>
  <c r="AG109"/>
  <c r="AF109"/>
  <c r="AB109"/>
  <c r="X109"/>
  <c r="S109"/>
  <c r="R109"/>
  <c r="Q109"/>
  <c r="P109"/>
  <c r="L109"/>
  <c r="H109"/>
  <c r="BP108"/>
  <c r="BO108"/>
  <c r="BN108"/>
  <c r="BM108"/>
  <c r="BL108"/>
  <c r="BK108"/>
  <c r="BJ108"/>
  <c r="BI108"/>
  <c r="BH108"/>
  <c r="BG108"/>
  <c r="BS108" s="1"/>
  <c r="BW108" s="1"/>
  <c r="BF108"/>
  <c r="BR108" s="1"/>
  <c r="BV108" s="1"/>
  <c r="BE108"/>
  <c r="BQ108" s="1"/>
  <c r="BT108" s="1"/>
  <c r="BD108"/>
  <c r="BC108"/>
  <c r="BB108"/>
  <c r="BA108"/>
  <c r="AZ108"/>
  <c r="AV108"/>
  <c r="AR108"/>
  <c r="AM108"/>
  <c r="AI108"/>
  <c r="AJ108" s="1"/>
  <c r="AH108"/>
  <c r="AG108"/>
  <c r="AK108" s="1"/>
  <c r="AF108"/>
  <c r="AB108"/>
  <c r="X108"/>
  <c r="S108"/>
  <c r="R108"/>
  <c r="Q108"/>
  <c r="P108"/>
  <c r="L108"/>
  <c r="H108"/>
  <c r="BV107"/>
  <c r="BZ107" s="1"/>
  <c r="BS107"/>
  <c r="BR107"/>
  <c r="BM107"/>
  <c r="BP107" s="1"/>
  <c r="BI107"/>
  <c r="BL107" s="1"/>
  <c r="BE107"/>
  <c r="BH107" s="1"/>
  <c r="BC107"/>
  <c r="BD107" s="1"/>
  <c r="BB107"/>
  <c r="BA107"/>
  <c r="AZ107"/>
  <c r="AV107"/>
  <c r="AR107"/>
  <c r="AM107"/>
  <c r="AI107"/>
  <c r="AH107"/>
  <c r="AJ107" s="1"/>
  <c r="AG107"/>
  <c r="AF107"/>
  <c r="AB107"/>
  <c r="X107"/>
  <c r="S107"/>
  <c r="R107"/>
  <c r="AL107" s="1"/>
  <c r="Q107"/>
  <c r="P107"/>
  <c r="L107"/>
  <c r="H107"/>
  <c r="BR106"/>
  <c r="BV106" s="1"/>
  <c r="BZ106" s="1"/>
  <c r="BP106"/>
  <c r="BO106"/>
  <c r="BM106"/>
  <c r="BL106"/>
  <c r="BK106"/>
  <c r="BI106"/>
  <c r="BG106"/>
  <c r="BS106" s="1"/>
  <c r="BW106" s="1"/>
  <c r="CA106" s="1"/>
  <c r="BE106"/>
  <c r="BC106"/>
  <c r="BB106"/>
  <c r="BA106"/>
  <c r="AZ106"/>
  <c r="AV106"/>
  <c r="AR106"/>
  <c r="AI106"/>
  <c r="AH106"/>
  <c r="AL106" s="1"/>
  <c r="AG106"/>
  <c r="AF106"/>
  <c r="AB106"/>
  <c r="X106"/>
  <c r="T106"/>
  <c r="S106"/>
  <c r="AM106" s="1"/>
  <c r="R106"/>
  <c r="Q106"/>
  <c r="P106"/>
  <c r="L106"/>
  <c r="H106"/>
  <c r="BS105"/>
  <c r="BW105" s="1"/>
  <c r="BR105"/>
  <c r="BQ105"/>
  <c r="BO105"/>
  <c r="BP105" s="1"/>
  <c r="BL105"/>
  <c r="BK105"/>
  <c r="BG105"/>
  <c r="BH105" s="1"/>
  <c r="BD105"/>
  <c r="BC105"/>
  <c r="BB105"/>
  <c r="BA105"/>
  <c r="BU105" s="1"/>
  <c r="AZ105"/>
  <c r="AV105"/>
  <c r="AR105"/>
  <c r="AI105"/>
  <c r="AJ105" s="1"/>
  <c r="AH105"/>
  <c r="AG105"/>
  <c r="AK105" s="1"/>
  <c r="AF105"/>
  <c r="AB105"/>
  <c r="X105"/>
  <c r="S105"/>
  <c r="R105"/>
  <c r="Q105"/>
  <c r="P105"/>
  <c r="L105"/>
  <c r="H105"/>
  <c r="BZ104"/>
  <c r="BU104"/>
  <c r="BR104"/>
  <c r="BV104" s="1"/>
  <c r="BQ104"/>
  <c r="BO104"/>
  <c r="BP104" s="1"/>
  <c r="BK104"/>
  <c r="BL104" s="1"/>
  <c r="BG104"/>
  <c r="BC104"/>
  <c r="BD104" s="1"/>
  <c r="BB104"/>
  <c r="BA104"/>
  <c r="AZ104"/>
  <c r="AV104"/>
  <c r="AR104"/>
  <c r="AI104"/>
  <c r="AM104" s="1"/>
  <c r="AH104"/>
  <c r="AG104"/>
  <c r="AF104"/>
  <c r="AB104"/>
  <c r="X104"/>
  <c r="S104"/>
  <c r="R104"/>
  <c r="AL104" s="1"/>
  <c r="Q104"/>
  <c r="P104"/>
  <c r="L104"/>
  <c r="H104"/>
  <c r="BU103"/>
  <c r="BR103"/>
  <c r="BQ103"/>
  <c r="BP103"/>
  <c r="BO103"/>
  <c r="BK103"/>
  <c r="BL103" s="1"/>
  <c r="BH103"/>
  <c r="BG103"/>
  <c r="BC103"/>
  <c r="BB103"/>
  <c r="BD103" s="1"/>
  <c r="BA103"/>
  <c r="AZ103"/>
  <c r="AV103"/>
  <c r="AR103"/>
  <c r="AI103"/>
  <c r="AM103" s="1"/>
  <c r="AH103"/>
  <c r="AL103" s="1"/>
  <c r="AG103"/>
  <c r="AF103"/>
  <c r="AB103"/>
  <c r="X103"/>
  <c r="S103"/>
  <c r="R103"/>
  <c r="Q103"/>
  <c r="P103"/>
  <c r="L103"/>
  <c r="H103"/>
  <c r="BR102"/>
  <c r="BQ102"/>
  <c r="BP102"/>
  <c r="BO102"/>
  <c r="BK102"/>
  <c r="BL102" s="1"/>
  <c r="BG102"/>
  <c r="BC102"/>
  <c r="BB102"/>
  <c r="BA102"/>
  <c r="AZ102"/>
  <c r="AV102"/>
  <c r="AR102"/>
  <c r="AK102"/>
  <c r="AN102" s="1"/>
  <c r="AI102"/>
  <c r="AH102"/>
  <c r="AL102" s="1"/>
  <c r="AG102"/>
  <c r="AJ102" s="1"/>
  <c r="AF102"/>
  <c r="AB102"/>
  <c r="X102"/>
  <c r="T102"/>
  <c r="S102"/>
  <c r="AM102" s="1"/>
  <c r="R102"/>
  <c r="Q102"/>
  <c r="P102"/>
  <c r="L102"/>
  <c r="H102"/>
  <c r="BS101"/>
  <c r="BW101" s="1"/>
  <c r="CA101" s="1"/>
  <c r="BR101"/>
  <c r="BQ101"/>
  <c r="BO101"/>
  <c r="BP101" s="1"/>
  <c r="BL101"/>
  <c r="BK101"/>
  <c r="BG101"/>
  <c r="BH101" s="1"/>
  <c r="BD101"/>
  <c r="BC101"/>
  <c r="BB101"/>
  <c r="BA101"/>
  <c r="BU101" s="1"/>
  <c r="AZ101"/>
  <c r="AV101"/>
  <c r="AR101"/>
  <c r="AJ101"/>
  <c r="AI101"/>
  <c r="AH101"/>
  <c r="AG101"/>
  <c r="AK101" s="1"/>
  <c r="AF101"/>
  <c r="AB101"/>
  <c r="X101"/>
  <c r="S101"/>
  <c r="AM101" s="1"/>
  <c r="R101"/>
  <c r="Q101"/>
  <c r="P101"/>
  <c r="L101"/>
  <c r="H101"/>
  <c r="BV100"/>
  <c r="BU100"/>
  <c r="BS100"/>
  <c r="BR100"/>
  <c r="BQ100"/>
  <c r="BT100" s="1"/>
  <c r="BM100"/>
  <c r="BP100" s="1"/>
  <c r="BL100"/>
  <c r="BI100"/>
  <c r="BE100"/>
  <c r="BH100" s="1"/>
  <c r="BC100"/>
  <c r="BD100" s="1"/>
  <c r="BB100"/>
  <c r="BA100"/>
  <c r="AZ100"/>
  <c r="AV100"/>
  <c r="AR100"/>
  <c r="AL100"/>
  <c r="BZ100" s="1"/>
  <c r="AI100"/>
  <c r="AH100"/>
  <c r="AJ100" s="1"/>
  <c r="AG100"/>
  <c r="AF100"/>
  <c r="AB100"/>
  <c r="X100"/>
  <c r="S100"/>
  <c r="AM100" s="1"/>
  <c r="R100"/>
  <c r="Q100"/>
  <c r="P100"/>
  <c r="L100"/>
  <c r="H100"/>
  <c r="BS99"/>
  <c r="BR99"/>
  <c r="BQ99"/>
  <c r="BT99" s="1"/>
  <c r="BP99"/>
  <c r="BM99"/>
  <c r="BI99"/>
  <c r="BL99" s="1"/>
  <c r="BH99"/>
  <c r="BE99"/>
  <c r="BC99"/>
  <c r="BB99"/>
  <c r="BA99"/>
  <c r="AZ99"/>
  <c r="AV99"/>
  <c r="AR99"/>
  <c r="AK99"/>
  <c r="AI99"/>
  <c r="AM99" s="1"/>
  <c r="AH99"/>
  <c r="AG99"/>
  <c r="AF99"/>
  <c r="AB99"/>
  <c r="X99"/>
  <c r="S99"/>
  <c r="R99"/>
  <c r="Q99"/>
  <c r="P99"/>
  <c r="L99"/>
  <c r="H99"/>
  <c r="BU98"/>
  <c r="BS98"/>
  <c r="BQ98"/>
  <c r="BN98"/>
  <c r="BP98" s="1"/>
  <c r="BJ98"/>
  <c r="BL98" s="1"/>
  <c r="BF98"/>
  <c r="BH98" s="1"/>
  <c r="BC98"/>
  <c r="BB98"/>
  <c r="BA98"/>
  <c r="AZ98"/>
  <c r="AV98"/>
  <c r="AR98"/>
  <c r="AI98"/>
  <c r="AH98"/>
  <c r="AL98" s="1"/>
  <c r="AG98"/>
  <c r="AJ98" s="1"/>
  <c r="AF98"/>
  <c r="AB98"/>
  <c r="X98"/>
  <c r="T98"/>
  <c r="S98"/>
  <c r="AM98" s="1"/>
  <c r="R98"/>
  <c r="Q98"/>
  <c r="P98"/>
  <c r="L98"/>
  <c r="H98"/>
  <c r="BV97"/>
  <c r="BT97"/>
  <c r="BR97"/>
  <c r="BP97"/>
  <c r="BO97"/>
  <c r="BN97"/>
  <c r="BM97"/>
  <c r="BL97"/>
  <c r="BK97"/>
  <c r="BJ97"/>
  <c r="BI97"/>
  <c r="BH97"/>
  <c r="BG97"/>
  <c r="BS97" s="1"/>
  <c r="BF97"/>
  <c r="BE97"/>
  <c r="BQ97" s="1"/>
  <c r="BD97"/>
  <c r="BC97"/>
  <c r="BB97"/>
  <c r="BA97"/>
  <c r="BU97" s="1"/>
  <c r="AZ97"/>
  <c r="AV97"/>
  <c r="AR97"/>
  <c r="AM97"/>
  <c r="AL97"/>
  <c r="BZ97" s="1"/>
  <c r="AI97"/>
  <c r="AH97"/>
  <c r="AG97"/>
  <c r="AF97"/>
  <c r="AB97"/>
  <c r="X97"/>
  <c r="T97"/>
  <c r="S97"/>
  <c r="R97"/>
  <c r="Q97"/>
  <c r="P97"/>
  <c r="L97"/>
  <c r="H97"/>
  <c r="CA96"/>
  <c r="BW96"/>
  <c r="BS96"/>
  <c r="BR96"/>
  <c r="BQ96"/>
  <c r="BT96" s="1"/>
  <c r="BP96"/>
  <c r="BM96"/>
  <c r="BI96"/>
  <c r="BL96" s="1"/>
  <c r="BH96"/>
  <c r="BE96"/>
  <c r="BC96"/>
  <c r="BB96"/>
  <c r="BA96"/>
  <c r="BD96" s="1"/>
  <c r="AZ96"/>
  <c r="AV96"/>
  <c r="AR96"/>
  <c r="AI96"/>
  <c r="AH96"/>
  <c r="AJ96" s="1"/>
  <c r="AG96"/>
  <c r="AF96"/>
  <c r="AB96"/>
  <c r="X96"/>
  <c r="S96"/>
  <c r="AM96" s="1"/>
  <c r="R96"/>
  <c r="Q96"/>
  <c r="P96"/>
  <c r="L96"/>
  <c r="H96"/>
  <c r="BR95"/>
  <c r="BQ95"/>
  <c r="BO95"/>
  <c r="BP95" s="1"/>
  <c r="BL95"/>
  <c r="BK95"/>
  <c r="BG95"/>
  <c r="BH95" s="1"/>
  <c r="BD95"/>
  <c r="BC95"/>
  <c r="BB95"/>
  <c r="BA95"/>
  <c r="BU95" s="1"/>
  <c r="AZ95"/>
  <c r="AV95"/>
  <c r="AR95"/>
  <c r="AM95"/>
  <c r="AI95"/>
  <c r="AJ95" s="1"/>
  <c r="AH95"/>
  <c r="AG95"/>
  <c r="AK95" s="1"/>
  <c r="AF95"/>
  <c r="AB95"/>
  <c r="X95"/>
  <c r="S95"/>
  <c r="R95"/>
  <c r="Q95"/>
  <c r="P95"/>
  <c r="L95"/>
  <c r="H95"/>
  <c r="BR94"/>
  <c r="BV94" s="1"/>
  <c r="BZ94" s="1"/>
  <c r="BQ94"/>
  <c r="BO94"/>
  <c r="BP94" s="1"/>
  <c r="BK94"/>
  <c r="BL94" s="1"/>
  <c r="BG94"/>
  <c r="BC94"/>
  <c r="BB94"/>
  <c r="BA94"/>
  <c r="AZ94"/>
  <c r="AV94"/>
  <c r="AR94"/>
  <c r="AJ94"/>
  <c r="AI94"/>
  <c r="AH94"/>
  <c r="AG94"/>
  <c r="AF94"/>
  <c r="AB94"/>
  <c r="X94"/>
  <c r="S94"/>
  <c r="AM94" s="1"/>
  <c r="R94"/>
  <c r="AL94" s="1"/>
  <c r="Q94"/>
  <c r="P94"/>
  <c r="L94"/>
  <c r="H94"/>
  <c r="BV93"/>
  <c r="BS93"/>
  <c r="BW93" s="1"/>
  <c r="CA93" s="1"/>
  <c r="BR93"/>
  <c r="BP93"/>
  <c r="BM93"/>
  <c r="BL93"/>
  <c r="BI93"/>
  <c r="BQ93" s="1"/>
  <c r="BH93"/>
  <c r="BE93"/>
  <c r="BD93"/>
  <c r="BC93"/>
  <c r="BB93"/>
  <c r="BA93"/>
  <c r="AZ93"/>
  <c r="AV93"/>
  <c r="AR93"/>
  <c r="AM93"/>
  <c r="AI93"/>
  <c r="AH93"/>
  <c r="AJ93" s="1"/>
  <c r="AG93"/>
  <c r="AF93"/>
  <c r="AB93"/>
  <c r="X93"/>
  <c r="S93"/>
  <c r="R93"/>
  <c r="AL93" s="1"/>
  <c r="Q93"/>
  <c r="P93"/>
  <c r="L93"/>
  <c r="H93"/>
  <c r="BU92"/>
  <c r="BR92"/>
  <c r="BQ92"/>
  <c r="BP92"/>
  <c r="BO92"/>
  <c r="BK92"/>
  <c r="BL92" s="1"/>
  <c r="BH92"/>
  <c r="BG92"/>
  <c r="BC92"/>
  <c r="BB92"/>
  <c r="BD92" s="1"/>
  <c r="BA92"/>
  <c r="AZ92"/>
  <c r="AV92"/>
  <c r="AR92"/>
  <c r="AI92"/>
  <c r="AM92" s="1"/>
  <c r="AH92"/>
  <c r="AL92" s="1"/>
  <c r="AG92"/>
  <c r="AF92"/>
  <c r="AB92"/>
  <c r="X92"/>
  <c r="S92"/>
  <c r="R92"/>
  <c r="Q92"/>
  <c r="P92"/>
  <c r="L92"/>
  <c r="H92"/>
  <c r="BS91"/>
  <c r="BW91" s="1"/>
  <c r="BR91"/>
  <c r="BV91" s="1"/>
  <c r="BM91"/>
  <c r="BP91" s="1"/>
  <c r="BI91"/>
  <c r="BL91" s="1"/>
  <c r="BH91"/>
  <c r="BE91"/>
  <c r="BC91"/>
  <c r="BB91"/>
  <c r="BA91"/>
  <c r="AZ91"/>
  <c r="AV91"/>
  <c r="AR91"/>
  <c r="AJ91"/>
  <c r="AI91"/>
  <c r="AH91"/>
  <c r="AL91" s="1"/>
  <c r="AG91"/>
  <c r="AK91" s="1"/>
  <c r="AF91"/>
  <c r="AB91"/>
  <c r="X91"/>
  <c r="S91"/>
  <c r="R91"/>
  <c r="Q91"/>
  <c r="P91"/>
  <c r="L91"/>
  <c r="H91"/>
  <c r="BS90"/>
  <c r="BN90"/>
  <c r="BR90" s="1"/>
  <c r="BV90" s="1"/>
  <c r="BM90"/>
  <c r="BJ90"/>
  <c r="BI90"/>
  <c r="BL90" s="1"/>
  <c r="BH90"/>
  <c r="BF90"/>
  <c r="BE90"/>
  <c r="BQ90" s="1"/>
  <c r="BC90"/>
  <c r="BD90" s="1"/>
  <c r="BB90"/>
  <c r="BA90"/>
  <c r="BU90" s="1"/>
  <c r="AZ90"/>
  <c r="AV90"/>
  <c r="AR90"/>
  <c r="AI90"/>
  <c r="AM90" s="1"/>
  <c r="AH90"/>
  <c r="AG90"/>
  <c r="AF90"/>
  <c r="AB90"/>
  <c r="X90"/>
  <c r="S90"/>
  <c r="R90"/>
  <c r="AL90" s="1"/>
  <c r="Q90"/>
  <c r="P90"/>
  <c r="L90"/>
  <c r="H90"/>
  <c r="BS89"/>
  <c r="BR89"/>
  <c r="BP89"/>
  <c r="BM89"/>
  <c r="BI89"/>
  <c r="BL89" s="1"/>
  <c r="BH89"/>
  <c r="BE89"/>
  <c r="BC89"/>
  <c r="BB89"/>
  <c r="BD89" s="1"/>
  <c r="BA89"/>
  <c r="AZ89"/>
  <c r="AV89"/>
  <c r="AR89"/>
  <c r="AK89"/>
  <c r="AN89" s="1"/>
  <c r="AI89"/>
  <c r="AM89" s="1"/>
  <c r="AH89"/>
  <c r="AL89" s="1"/>
  <c r="AG89"/>
  <c r="AF89"/>
  <c r="AB89"/>
  <c r="X89"/>
  <c r="S89"/>
  <c r="R89"/>
  <c r="Q89"/>
  <c r="T89" s="1"/>
  <c r="P89"/>
  <c r="L89"/>
  <c r="H89"/>
  <c r="BR88"/>
  <c r="BQ88"/>
  <c r="BP88"/>
  <c r="BO88"/>
  <c r="BK88"/>
  <c r="BL88" s="1"/>
  <c r="BG88"/>
  <c r="BH88" s="1"/>
  <c r="BC88"/>
  <c r="BB88"/>
  <c r="BA88"/>
  <c r="AZ88"/>
  <c r="AV88"/>
  <c r="AR88"/>
  <c r="AI88"/>
  <c r="AH88"/>
  <c r="AL88" s="1"/>
  <c r="AG88"/>
  <c r="AJ88" s="1"/>
  <c r="AF88"/>
  <c r="AB88"/>
  <c r="X88"/>
  <c r="T88"/>
  <c r="S88"/>
  <c r="AM88" s="1"/>
  <c r="R88"/>
  <c r="Q88"/>
  <c r="P88"/>
  <c r="L88"/>
  <c r="H88"/>
  <c r="BV87"/>
  <c r="BS87"/>
  <c r="BW87" s="1"/>
  <c r="BR87"/>
  <c r="BM87"/>
  <c r="BP87" s="1"/>
  <c r="BL87"/>
  <c r="BI87"/>
  <c r="BE87"/>
  <c r="BC87"/>
  <c r="BB87"/>
  <c r="BA87"/>
  <c r="AZ87"/>
  <c r="AV87"/>
  <c r="AR87"/>
  <c r="AJ87"/>
  <c r="AI87"/>
  <c r="AH87"/>
  <c r="AG87"/>
  <c r="AK87" s="1"/>
  <c r="AF87"/>
  <c r="AB87"/>
  <c r="X87"/>
  <c r="S87"/>
  <c r="AM87" s="1"/>
  <c r="R87"/>
  <c r="Q87"/>
  <c r="P87"/>
  <c r="L87"/>
  <c r="H87"/>
  <c r="BS86"/>
  <c r="BR86"/>
  <c r="BV86" s="1"/>
  <c r="BM86"/>
  <c r="BP86" s="1"/>
  <c r="BI86"/>
  <c r="BL86" s="1"/>
  <c r="BE86"/>
  <c r="BH86" s="1"/>
  <c r="BD86"/>
  <c r="BC86"/>
  <c r="BB86"/>
  <c r="BA86"/>
  <c r="AZ86"/>
  <c r="AV86"/>
  <c r="AR86"/>
  <c r="AI86"/>
  <c r="AM86" s="1"/>
  <c r="AH86"/>
  <c r="AJ86" s="1"/>
  <c r="AG86"/>
  <c r="AF86"/>
  <c r="AB86"/>
  <c r="X86"/>
  <c r="S86"/>
  <c r="R86"/>
  <c r="AL86" s="1"/>
  <c r="Q86"/>
  <c r="P86"/>
  <c r="L86"/>
  <c r="H86"/>
  <c r="BU85"/>
  <c r="BR85"/>
  <c r="BQ85"/>
  <c r="BP85"/>
  <c r="BO85"/>
  <c r="BK85"/>
  <c r="BL85" s="1"/>
  <c r="BH85"/>
  <c r="BG85"/>
  <c r="BS85" s="1"/>
  <c r="BC85"/>
  <c r="BB85"/>
  <c r="BD85" s="1"/>
  <c r="BA85"/>
  <c r="AZ85"/>
  <c r="AV85"/>
  <c r="AR85"/>
  <c r="AK85"/>
  <c r="AI85"/>
  <c r="AM85" s="1"/>
  <c r="AH85"/>
  <c r="AL85" s="1"/>
  <c r="AG85"/>
  <c r="AF85"/>
  <c r="AB85"/>
  <c r="X85"/>
  <c r="S85"/>
  <c r="R85"/>
  <c r="Q85"/>
  <c r="T85" s="1"/>
  <c r="P85"/>
  <c r="L85"/>
  <c r="H85"/>
  <c r="BW84"/>
  <c r="CA84" s="1"/>
  <c r="BS84"/>
  <c r="BQ84"/>
  <c r="BN84"/>
  <c r="BP84" s="1"/>
  <c r="BJ84"/>
  <c r="BL84" s="1"/>
  <c r="BH84"/>
  <c r="BF84"/>
  <c r="BC84"/>
  <c r="BB84"/>
  <c r="BA84"/>
  <c r="AZ84"/>
  <c r="AV84"/>
  <c r="AR84"/>
  <c r="AJ84"/>
  <c r="AI84"/>
  <c r="AH84"/>
  <c r="AL84" s="1"/>
  <c r="AG84"/>
  <c r="AK84" s="1"/>
  <c r="AN84" s="1"/>
  <c r="AF84"/>
  <c r="AB84"/>
  <c r="X84"/>
  <c r="S84"/>
  <c r="AM84" s="1"/>
  <c r="R84"/>
  <c r="Q84"/>
  <c r="P84"/>
  <c r="L84"/>
  <c r="H84"/>
  <c r="BS83"/>
  <c r="BW83" s="1"/>
  <c r="CA83" s="1"/>
  <c r="BN83"/>
  <c r="BR83" s="1"/>
  <c r="BV83" s="1"/>
  <c r="BZ83" s="1"/>
  <c r="BM83"/>
  <c r="BJ83"/>
  <c r="BI83"/>
  <c r="BL83" s="1"/>
  <c r="BH83"/>
  <c r="BF83"/>
  <c r="BE83"/>
  <c r="BQ83" s="1"/>
  <c r="BC83"/>
  <c r="BD83" s="1"/>
  <c r="BB83"/>
  <c r="BA83"/>
  <c r="BU83" s="1"/>
  <c r="AZ83"/>
  <c r="AV83"/>
  <c r="AR83"/>
  <c r="AM83"/>
  <c r="AI83"/>
  <c r="AH83"/>
  <c r="AG83"/>
  <c r="AF83"/>
  <c r="AB83"/>
  <c r="X83"/>
  <c r="S83"/>
  <c r="R83"/>
  <c r="AL83" s="1"/>
  <c r="Q83"/>
  <c r="P83"/>
  <c r="L83"/>
  <c r="H83"/>
  <c r="BS82"/>
  <c r="BR82"/>
  <c r="BP82"/>
  <c r="BM82"/>
  <c r="BI82"/>
  <c r="BH82"/>
  <c r="BE82"/>
  <c r="BC82"/>
  <c r="BB82"/>
  <c r="BD82" s="1"/>
  <c r="BA82"/>
  <c r="AZ82"/>
  <c r="AV82"/>
  <c r="AR82"/>
  <c r="AI82"/>
  <c r="AM82" s="1"/>
  <c r="AH82"/>
  <c r="AL82" s="1"/>
  <c r="AG82"/>
  <c r="AF82"/>
  <c r="AB82"/>
  <c r="X82"/>
  <c r="S82"/>
  <c r="R82"/>
  <c r="Q82"/>
  <c r="P82"/>
  <c r="L82"/>
  <c r="H82"/>
  <c r="BS81"/>
  <c r="BW81" s="1"/>
  <c r="BR81"/>
  <c r="BV81" s="1"/>
  <c r="BM81"/>
  <c r="BP81" s="1"/>
  <c r="BI81"/>
  <c r="BL81" s="1"/>
  <c r="BH81"/>
  <c r="BE81"/>
  <c r="BC81"/>
  <c r="BB81"/>
  <c r="BA81"/>
  <c r="AZ81"/>
  <c r="AV81"/>
  <c r="AR81"/>
  <c r="AJ81"/>
  <c r="AI81"/>
  <c r="AH81"/>
  <c r="AL81" s="1"/>
  <c r="AG81"/>
  <c r="AK81" s="1"/>
  <c r="AF81"/>
  <c r="AB81"/>
  <c r="X81"/>
  <c r="S81"/>
  <c r="R81"/>
  <c r="Q81"/>
  <c r="P81"/>
  <c r="L81"/>
  <c r="H81"/>
  <c r="BW80"/>
  <c r="CA80" s="1"/>
  <c r="BS80"/>
  <c r="BN80"/>
  <c r="BR80" s="1"/>
  <c r="BV80" s="1"/>
  <c r="BM80"/>
  <c r="BJ80"/>
  <c r="BI80"/>
  <c r="BL80" s="1"/>
  <c r="BH80"/>
  <c r="BF80"/>
  <c r="BE80"/>
  <c r="BQ80" s="1"/>
  <c r="BC80"/>
  <c r="BD80" s="1"/>
  <c r="BB80"/>
  <c r="BA80"/>
  <c r="BU80" s="1"/>
  <c r="AZ80"/>
  <c r="AV80"/>
  <c r="AR80"/>
  <c r="AI80"/>
  <c r="AM80" s="1"/>
  <c r="AH80"/>
  <c r="AG80"/>
  <c r="AF80"/>
  <c r="AB80"/>
  <c r="X80"/>
  <c r="S80"/>
  <c r="R80"/>
  <c r="AL80" s="1"/>
  <c r="Q80"/>
  <c r="P80"/>
  <c r="L80"/>
  <c r="H80"/>
  <c r="BR79"/>
  <c r="BP79"/>
  <c r="BO79"/>
  <c r="BM79"/>
  <c r="BL79"/>
  <c r="BK79"/>
  <c r="BI79"/>
  <c r="BG79"/>
  <c r="BS79" s="1"/>
  <c r="BW79" s="1"/>
  <c r="CA79" s="1"/>
  <c r="BE79"/>
  <c r="BH79" s="1"/>
  <c r="BC79"/>
  <c r="BB79"/>
  <c r="BA79"/>
  <c r="AZ79"/>
  <c r="AV79"/>
  <c r="AR79"/>
  <c r="AI79"/>
  <c r="AH79"/>
  <c r="AL79" s="1"/>
  <c r="AG79"/>
  <c r="AJ79" s="1"/>
  <c r="AF79"/>
  <c r="AB79"/>
  <c r="X79"/>
  <c r="T79"/>
  <c r="S79"/>
  <c r="AM79" s="1"/>
  <c r="R79"/>
  <c r="Q79"/>
  <c r="P79"/>
  <c r="L79"/>
  <c r="H79"/>
  <c r="BV78"/>
  <c r="BS78"/>
  <c r="BW78" s="1"/>
  <c r="BR78"/>
  <c r="BM78"/>
  <c r="BP78" s="1"/>
  <c r="BL78"/>
  <c r="BI78"/>
  <c r="BE78"/>
  <c r="BC78"/>
  <c r="BB78"/>
  <c r="BA78"/>
  <c r="AZ78"/>
  <c r="AV78"/>
  <c r="AR78"/>
  <c r="AJ78"/>
  <c r="AI78"/>
  <c r="AH78"/>
  <c r="AG78"/>
  <c r="AK78" s="1"/>
  <c r="AF78"/>
  <c r="AB78"/>
  <c r="X78"/>
  <c r="S78"/>
  <c r="AM78" s="1"/>
  <c r="R78"/>
  <c r="Q78"/>
  <c r="P78"/>
  <c r="L78"/>
  <c r="H78"/>
  <c r="BU77"/>
  <c r="BR77"/>
  <c r="BV77" s="1"/>
  <c r="BQ77"/>
  <c r="BO77"/>
  <c r="BP77" s="1"/>
  <c r="BL77"/>
  <c r="BK77"/>
  <c r="BG77"/>
  <c r="BS77" s="1"/>
  <c r="BC77"/>
  <c r="BD77" s="1"/>
  <c r="BB77"/>
  <c r="BA77"/>
  <c r="AZ77"/>
  <c r="AV77"/>
  <c r="AR77"/>
  <c r="AM77"/>
  <c r="AI77"/>
  <c r="AH77"/>
  <c r="AG77"/>
  <c r="AF77"/>
  <c r="AB77"/>
  <c r="X77"/>
  <c r="S77"/>
  <c r="R77"/>
  <c r="AL77" s="1"/>
  <c r="Q77"/>
  <c r="P77"/>
  <c r="L77"/>
  <c r="H77"/>
  <c r="BS76"/>
  <c r="BR76"/>
  <c r="BP76"/>
  <c r="BM76"/>
  <c r="BI76"/>
  <c r="BH76"/>
  <c r="BE76"/>
  <c r="BC76"/>
  <c r="BB76"/>
  <c r="BD76" s="1"/>
  <c r="BA76"/>
  <c r="AZ76"/>
  <c r="AV76"/>
  <c r="AR76"/>
  <c r="AI76"/>
  <c r="AM76" s="1"/>
  <c r="AH76"/>
  <c r="AL76" s="1"/>
  <c r="AG76"/>
  <c r="AF76"/>
  <c r="AB76"/>
  <c r="X76"/>
  <c r="S76"/>
  <c r="R76"/>
  <c r="Q76"/>
  <c r="T76" s="1"/>
  <c r="P76"/>
  <c r="L76"/>
  <c r="H76"/>
  <c r="BW75"/>
  <c r="BS75"/>
  <c r="BR75"/>
  <c r="BV75" s="1"/>
  <c r="BZ75" s="1"/>
  <c r="BM75"/>
  <c r="BP75" s="1"/>
  <c r="BI75"/>
  <c r="BL75" s="1"/>
  <c r="BH75"/>
  <c r="BE75"/>
  <c r="BC75"/>
  <c r="BB75"/>
  <c r="BA75"/>
  <c r="AZ75"/>
  <c r="AV75"/>
  <c r="AR75"/>
  <c r="AJ75"/>
  <c r="AI75"/>
  <c r="AH75"/>
  <c r="AL75" s="1"/>
  <c r="AG75"/>
  <c r="AK75" s="1"/>
  <c r="AF75"/>
  <c r="AB75"/>
  <c r="X75"/>
  <c r="S75"/>
  <c r="R75"/>
  <c r="Q75"/>
  <c r="P75"/>
  <c r="L75"/>
  <c r="H75"/>
  <c r="BS74"/>
  <c r="BW74" s="1"/>
  <c r="CA74" s="1"/>
  <c r="BN74"/>
  <c r="BR74" s="1"/>
  <c r="BV74" s="1"/>
  <c r="BZ74" s="1"/>
  <c r="BM74"/>
  <c r="BJ74"/>
  <c r="BI74"/>
  <c r="BL74" s="1"/>
  <c r="BH74"/>
  <c r="BF74"/>
  <c r="BE74"/>
  <c r="BQ74" s="1"/>
  <c r="BC74"/>
  <c r="BD74" s="1"/>
  <c r="BB74"/>
  <c r="BA74"/>
  <c r="BU74" s="1"/>
  <c r="AZ74"/>
  <c r="AV74"/>
  <c r="AR74"/>
  <c r="AM74"/>
  <c r="AI74"/>
  <c r="AH74"/>
  <c r="AG74"/>
  <c r="AF74"/>
  <c r="AB74"/>
  <c r="X74"/>
  <c r="S74"/>
  <c r="R74"/>
  <c r="AL74" s="1"/>
  <c r="Q74"/>
  <c r="P74"/>
  <c r="L74"/>
  <c r="H74"/>
  <c r="BS73"/>
  <c r="BR73"/>
  <c r="BP73"/>
  <c r="BM73"/>
  <c r="BI73"/>
  <c r="BH73"/>
  <c r="BE73"/>
  <c r="BC73"/>
  <c r="BB73"/>
  <c r="BD73" s="1"/>
  <c r="BA73"/>
  <c r="AZ73"/>
  <c r="AV73"/>
  <c r="AR73"/>
  <c r="AI73"/>
  <c r="AM73" s="1"/>
  <c r="AH73"/>
  <c r="AL73" s="1"/>
  <c r="AG73"/>
  <c r="AF73"/>
  <c r="AB73"/>
  <c r="X73"/>
  <c r="S73"/>
  <c r="R73"/>
  <c r="Q73"/>
  <c r="T73" s="1"/>
  <c r="P73"/>
  <c r="L73"/>
  <c r="H73"/>
  <c r="BS72"/>
  <c r="BW72" s="1"/>
  <c r="BR72"/>
  <c r="BV72" s="1"/>
  <c r="BZ72" s="1"/>
  <c r="BM72"/>
  <c r="BP72" s="1"/>
  <c r="BI72"/>
  <c r="BL72" s="1"/>
  <c r="BH72"/>
  <c r="BE72"/>
  <c r="BC72"/>
  <c r="BB72"/>
  <c r="BA72"/>
  <c r="AZ72"/>
  <c r="AV72"/>
  <c r="AR72"/>
  <c r="AJ72"/>
  <c r="AI72"/>
  <c r="AH72"/>
  <c r="AL72" s="1"/>
  <c r="AG72"/>
  <c r="AK72" s="1"/>
  <c r="AF72"/>
  <c r="AB72"/>
  <c r="X72"/>
  <c r="S72"/>
  <c r="R72"/>
  <c r="Q72"/>
  <c r="P72"/>
  <c r="L72"/>
  <c r="H72"/>
  <c r="BV71"/>
  <c r="BS71"/>
  <c r="BW71" s="1"/>
  <c r="BR71"/>
  <c r="BM71"/>
  <c r="BP71" s="1"/>
  <c r="BL71"/>
  <c r="BI71"/>
  <c r="BE71"/>
  <c r="BD71"/>
  <c r="BC71"/>
  <c r="BB71"/>
  <c r="BA71"/>
  <c r="AZ71"/>
  <c r="AV71"/>
  <c r="AR71"/>
  <c r="AI71"/>
  <c r="AJ71" s="1"/>
  <c r="AH71"/>
  <c r="AG71"/>
  <c r="AK71" s="1"/>
  <c r="AF71"/>
  <c r="AB71"/>
  <c r="X71"/>
  <c r="S71"/>
  <c r="AM71" s="1"/>
  <c r="R71"/>
  <c r="Q71"/>
  <c r="P71"/>
  <c r="L71"/>
  <c r="H71"/>
  <c r="BU70"/>
  <c r="BR70"/>
  <c r="BV70" s="1"/>
  <c r="BZ70" s="1"/>
  <c r="BQ70"/>
  <c r="BO70"/>
  <c r="BP70" s="1"/>
  <c r="BK70"/>
  <c r="BL70" s="1"/>
  <c r="BG70"/>
  <c r="BD70"/>
  <c r="BC70"/>
  <c r="BB70"/>
  <c r="BA70"/>
  <c r="AZ70"/>
  <c r="AV70"/>
  <c r="AR70"/>
  <c r="AI70"/>
  <c r="AM70" s="1"/>
  <c r="AH70"/>
  <c r="AJ70" s="1"/>
  <c r="AG70"/>
  <c r="AF70"/>
  <c r="AB70"/>
  <c r="X70"/>
  <c r="S70"/>
  <c r="R70"/>
  <c r="AL70" s="1"/>
  <c r="Q70"/>
  <c r="P70"/>
  <c r="L70"/>
  <c r="H70"/>
  <c r="BU69"/>
  <c r="BR69"/>
  <c r="BQ69"/>
  <c r="BP69"/>
  <c r="BO69"/>
  <c r="BK69"/>
  <c r="BL69" s="1"/>
  <c r="BH69"/>
  <c r="BG69"/>
  <c r="BC69"/>
  <c r="BB69"/>
  <c r="BD69" s="1"/>
  <c r="BA69"/>
  <c r="AZ69"/>
  <c r="AV69"/>
  <c r="AR69"/>
  <c r="AK69"/>
  <c r="AN69" s="1"/>
  <c r="AI69"/>
  <c r="AM69" s="1"/>
  <c r="AH69"/>
  <c r="AL69" s="1"/>
  <c r="AG69"/>
  <c r="AF69"/>
  <c r="AB69"/>
  <c r="X69"/>
  <c r="S69"/>
  <c r="R69"/>
  <c r="Q69"/>
  <c r="T69" s="1"/>
  <c r="P69"/>
  <c r="L69"/>
  <c r="H69"/>
  <c r="BW68"/>
  <c r="BS68"/>
  <c r="BR68"/>
  <c r="BV68" s="1"/>
  <c r="BM68"/>
  <c r="BP68" s="1"/>
  <c r="BI68"/>
  <c r="BL68" s="1"/>
  <c r="BH68"/>
  <c r="BE68"/>
  <c r="BC68"/>
  <c r="BB68"/>
  <c r="BA68"/>
  <c r="AZ68"/>
  <c r="AV68"/>
  <c r="AR68"/>
  <c r="AJ68"/>
  <c r="AI68"/>
  <c r="AH68"/>
  <c r="AL68" s="1"/>
  <c r="AG68"/>
  <c r="AK68" s="1"/>
  <c r="AF68"/>
  <c r="AB68"/>
  <c r="X68"/>
  <c r="S68"/>
  <c r="R68"/>
  <c r="Q68"/>
  <c r="P68"/>
  <c r="L68"/>
  <c r="H68"/>
  <c r="BO67"/>
  <c r="BN67"/>
  <c r="BM67"/>
  <c r="BK67"/>
  <c r="BJ67"/>
  <c r="BL67" s="1"/>
  <c r="BI67"/>
  <c r="BG67"/>
  <c r="BS67" s="1"/>
  <c r="BW67" s="1"/>
  <c r="CA67" s="1"/>
  <c r="BF67"/>
  <c r="BR67" s="1"/>
  <c r="BE67"/>
  <c r="BC67"/>
  <c r="BB67"/>
  <c r="BA67"/>
  <c r="AZ67"/>
  <c r="AV67"/>
  <c r="AR67"/>
  <c r="AK67"/>
  <c r="AI67"/>
  <c r="AH67"/>
  <c r="AL67" s="1"/>
  <c r="AG67"/>
  <c r="AF67"/>
  <c r="AB67"/>
  <c r="X67"/>
  <c r="S67"/>
  <c r="AM67" s="1"/>
  <c r="R67"/>
  <c r="Q67"/>
  <c r="T67" s="1"/>
  <c r="P67"/>
  <c r="L67"/>
  <c r="H67"/>
  <c r="BS66"/>
  <c r="BW66" s="1"/>
  <c r="BP66"/>
  <c r="BN66"/>
  <c r="BM66"/>
  <c r="BJ66"/>
  <c r="BL66" s="1"/>
  <c r="BI66"/>
  <c r="BH66"/>
  <c r="BF66"/>
  <c r="BE66"/>
  <c r="BQ66" s="1"/>
  <c r="BC66"/>
  <c r="BB66"/>
  <c r="BA66"/>
  <c r="AZ66"/>
  <c r="AV66"/>
  <c r="AR66"/>
  <c r="AI66"/>
  <c r="AH66"/>
  <c r="AJ66" s="1"/>
  <c r="AG66"/>
  <c r="AF66"/>
  <c r="AB66"/>
  <c r="X66"/>
  <c r="S66"/>
  <c r="AM66" s="1"/>
  <c r="R66"/>
  <c r="Q66"/>
  <c r="P66"/>
  <c r="L66"/>
  <c r="H66"/>
  <c r="BR65"/>
  <c r="BV65" s="1"/>
  <c r="BZ65" s="1"/>
  <c r="BQ65"/>
  <c r="BP65"/>
  <c r="BO65"/>
  <c r="BL65"/>
  <c r="BK65"/>
  <c r="BH65"/>
  <c r="BG65"/>
  <c r="BS65" s="1"/>
  <c r="BW65" s="1"/>
  <c r="BD65"/>
  <c r="BC65"/>
  <c r="BB65"/>
  <c r="BA65"/>
  <c r="BU65" s="1"/>
  <c r="AZ65"/>
  <c r="AV65"/>
  <c r="AR65"/>
  <c r="AM65"/>
  <c r="AI65"/>
  <c r="AH65"/>
  <c r="AG65"/>
  <c r="AJ65" s="1"/>
  <c r="AF65"/>
  <c r="AB65"/>
  <c r="X65"/>
  <c r="T65"/>
  <c r="S65"/>
  <c r="R65"/>
  <c r="AL65" s="1"/>
  <c r="Q65"/>
  <c r="P65"/>
  <c r="L65"/>
  <c r="H65"/>
  <c r="BR64"/>
  <c r="BV64" s="1"/>
  <c r="BQ64"/>
  <c r="BU64" s="1"/>
  <c r="BO64"/>
  <c r="BP64" s="1"/>
  <c r="BK64"/>
  <c r="BL64" s="1"/>
  <c r="BG64"/>
  <c r="BH64" s="1"/>
  <c r="BC64"/>
  <c r="BB64"/>
  <c r="BA64"/>
  <c r="AZ64"/>
  <c r="AV64"/>
  <c r="AR64"/>
  <c r="AL64"/>
  <c r="AJ64"/>
  <c r="AI64"/>
  <c r="AH64"/>
  <c r="AG64"/>
  <c r="AF64"/>
  <c r="AB64"/>
  <c r="X64"/>
  <c r="S64"/>
  <c r="AM64" s="1"/>
  <c r="R64"/>
  <c r="Q64"/>
  <c r="P64"/>
  <c r="L64"/>
  <c r="H64"/>
  <c r="BS63"/>
  <c r="BW63" s="1"/>
  <c r="BR63"/>
  <c r="BV63" s="1"/>
  <c r="BZ63" s="1"/>
  <c r="BP63"/>
  <c r="BM63"/>
  <c r="BL63"/>
  <c r="BI63"/>
  <c r="BQ63" s="1"/>
  <c r="BU63" s="1"/>
  <c r="BH63"/>
  <c r="BE63"/>
  <c r="BC63"/>
  <c r="BB63"/>
  <c r="BD63" s="1"/>
  <c r="BA63"/>
  <c r="AZ63"/>
  <c r="AV63"/>
  <c r="AR63"/>
  <c r="AI63"/>
  <c r="AM63" s="1"/>
  <c r="AH63"/>
  <c r="AG63"/>
  <c r="AF63"/>
  <c r="AB63"/>
  <c r="X63"/>
  <c r="S63"/>
  <c r="R63"/>
  <c r="AL63" s="1"/>
  <c r="Q63"/>
  <c r="P63"/>
  <c r="L63"/>
  <c r="H63"/>
  <c r="BU62"/>
  <c r="BS62"/>
  <c r="BW62" s="1"/>
  <c r="CA62" s="1"/>
  <c r="BQ62"/>
  <c r="BN62"/>
  <c r="BP62" s="1"/>
  <c r="BM62"/>
  <c r="BL62"/>
  <c r="BJ62"/>
  <c r="BI62"/>
  <c r="BF62"/>
  <c r="BR62" s="1"/>
  <c r="BE62"/>
  <c r="BC62"/>
  <c r="BB62"/>
  <c r="BD62" s="1"/>
  <c r="BA62"/>
  <c r="AZ62"/>
  <c r="AV62"/>
  <c r="AR62"/>
  <c r="AM62"/>
  <c r="AI62"/>
  <c r="AH62"/>
  <c r="AG62"/>
  <c r="AJ62" s="1"/>
  <c r="AF62"/>
  <c r="AB62"/>
  <c r="X62"/>
  <c r="T62"/>
  <c r="S62"/>
  <c r="R62"/>
  <c r="AL62" s="1"/>
  <c r="Q62"/>
  <c r="P62"/>
  <c r="L62"/>
  <c r="H62"/>
  <c r="BS61"/>
  <c r="BW61" s="1"/>
  <c r="CA61" s="1"/>
  <c r="BR61"/>
  <c r="BV61" s="1"/>
  <c r="BM61"/>
  <c r="BP61" s="1"/>
  <c r="BI61"/>
  <c r="BL61" s="1"/>
  <c r="BE61"/>
  <c r="BH61" s="1"/>
  <c r="BC61"/>
  <c r="BB61"/>
  <c r="BA61"/>
  <c r="BD61" s="1"/>
  <c r="AZ61"/>
  <c r="AV61"/>
  <c r="AR61"/>
  <c r="AI61"/>
  <c r="AH61"/>
  <c r="AJ61" s="1"/>
  <c r="AG61"/>
  <c r="AF61"/>
  <c r="AB61"/>
  <c r="X61"/>
  <c r="S61"/>
  <c r="AM61" s="1"/>
  <c r="R61"/>
  <c r="Q61"/>
  <c r="P61"/>
  <c r="L61"/>
  <c r="H61"/>
  <c r="BS60"/>
  <c r="BW60" s="1"/>
  <c r="BR60"/>
  <c r="BV60" s="1"/>
  <c r="BZ60" s="1"/>
  <c r="BP60"/>
  <c r="BM60"/>
  <c r="BL60"/>
  <c r="BI60"/>
  <c r="BQ60" s="1"/>
  <c r="BU60" s="1"/>
  <c r="BH60"/>
  <c r="BE60"/>
  <c r="BD60"/>
  <c r="BC60"/>
  <c r="BB60"/>
  <c r="BA60"/>
  <c r="AZ60"/>
  <c r="AV60"/>
  <c r="AR60"/>
  <c r="AK60"/>
  <c r="AI60"/>
  <c r="AM60" s="1"/>
  <c r="AH60"/>
  <c r="AG60"/>
  <c r="AF60"/>
  <c r="AB60"/>
  <c r="X60"/>
  <c r="S60"/>
  <c r="R60"/>
  <c r="AL60" s="1"/>
  <c r="Q60"/>
  <c r="P60"/>
  <c r="L60"/>
  <c r="H60"/>
  <c r="BS59"/>
  <c r="BR59"/>
  <c r="BV59" s="1"/>
  <c r="BQ59"/>
  <c r="BT59" s="1"/>
  <c r="BM59"/>
  <c r="BP59" s="1"/>
  <c r="BI59"/>
  <c r="BL59" s="1"/>
  <c r="BE59"/>
  <c r="BH59" s="1"/>
  <c r="BC59"/>
  <c r="BW59" s="1"/>
  <c r="CA59" s="1"/>
  <c r="BB59"/>
  <c r="BA59"/>
  <c r="AZ59"/>
  <c r="AV59"/>
  <c r="AR59"/>
  <c r="AJ59"/>
  <c r="AI59"/>
  <c r="AH59"/>
  <c r="AL59" s="1"/>
  <c r="AG59"/>
  <c r="AF59"/>
  <c r="AB59"/>
  <c r="X59"/>
  <c r="S59"/>
  <c r="AM59" s="1"/>
  <c r="R59"/>
  <c r="Q59"/>
  <c r="P59"/>
  <c r="L59"/>
  <c r="H59"/>
  <c r="BS58"/>
  <c r="BW58" s="1"/>
  <c r="BR58"/>
  <c r="BP58"/>
  <c r="BM58"/>
  <c r="BL58"/>
  <c r="BI58"/>
  <c r="BH58"/>
  <c r="BE58"/>
  <c r="BQ58" s="1"/>
  <c r="BT58" s="1"/>
  <c r="BC58"/>
  <c r="BB58"/>
  <c r="BD58" s="1"/>
  <c r="BA58"/>
  <c r="BU58" s="1"/>
  <c r="AZ58"/>
  <c r="AV58"/>
  <c r="AR58"/>
  <c r="AM58"/>
  <c r="AI58"/>
  <c r="AH58"/>
  <c r="AG58"/>
  <c r="AJ58" s="1"/>
  <c r="AF58"/>
  <c r="AB58"/>
  <c r="X58"/>
  <c r="T58"/>
  <c r="S58"/>
  <c r="R58"/>
  <c r="AL58" s="1"/>
  <c r="Q58"/>
  <c r="P58"/>
  <c r="L58"/>
  <c r="H58"/>
  <c r="BS57"/>
  <c r="BW57" s="1"/>
  <c r="CA57" s="1"/>
  <c r="BR57"/>
  <c r="BV57" s="1"/>
  <c r="BM57"/>
  <c r="BP57" s="1"/>
  <c r="BI57"/>
  <c r="BL57" s="1"/>
  <c r="BE57"/>
  <c r="BH57" s="1"/>
  <c r="BC57"/>
  <c r="BB57"/>
  <c r="BA57"/>
  <c r="BD57" s="1"/>
  <c r="AZ57"/>
  <c r="AV57"/>
  <c r="AR57"/>
  <c r="AI57"/>
  <c r="AH57"/>
  <c r="AJ57" s="1"/>
  <c r="AG57"/>
  <c r="AF57"/>
  <c r="AB57"/>
  <c r="X57"/>
  <c r="S57"/>
  <c r="AM57" s="1"/>
  <c r="R57"/>
  <c r="Q57"/>
  <c r="P57"/>
  <c r="L57"/>
  <c r="H57"/>
  <c r="BS56"/>
  <c r="BW56" s="1"/>
  <c r="BR56"/>
  <c r="BV56" s="1"/>
  <c r="BZ56" s="1"/>
  <c r="BP56"/>
  <c r="BM56"/>
  <c r="BL56"/>
  <c r="BI56"/>
  <c r="BQ56" s="1"/>
  <c r="BU56" s="1"/>
  <c r="BH56"/>
  <c r="BE56"/>
  <c r="BD56"/>
  <c r="BC56"/>
  <c r="BB56"/>
  <c r="BA56"/>
  <c r="AZ56"/>
  <c r="AV56"/>
  <c r="AR56"/>
  <c r="AL56"/>
  <c r="AI56"/>
  <c r="AM56" s="1"/>
  <c r="AH56"/>
  <c r="AG56"/>
  <c r="AJ56" s="1"/>
  <c r="AF56"/>
  <c r="AB56"/>
  <c r="X56"/>
  <c r="T56"/>
  <c r="S56"/>
  <c r="R56"/>
  <c r="Q56"/>
  <c r="P56"/>
  <c r="L56"/>
  <c r="H56"/>
  <c r="BS55"/>
  <c r="BW55" s="1"/>
  <c r="CA55" s="1"/>
  <c r="BR55"/>
  <c r="BQ55"/>
  <c r="BT55" s="1"/>
  <c r="BP55"/>
  <c r="BM55"/>
  <c r="BI55"/>
  <c r="BL55" s="1"/>
  <c r="BH55"/>
  <c r="BE55"/>
  <c r="BC55"/>
  <c r="BB55"/>
  <c r="BA55"/>
  <c r="BD55" s="1"/>
  <c r="AZ55"/>
  <c r="AV55"/>
  <c r="AR55"/>
  <c r="AI55"/>
  <c r="AH55"/>
  <c r="AL55" s="1"/>
  <c r="AG55"/>
  <c r="AJ55" s="1"/>
  <c r="AF55"/>
  <c r="AB55"/>
  <c r="X55"/>
  <c r="S55"/>
  <c r="AM55" s="1"/>
  <c r="R55"/>
  <c r="Q55"/>
  <c r="AK55" s="1"/>
  <c r="P55"/>
  <c r="L55"/>
  <c r="H55"/>
  <c r="BS54"/>
  <c r="BW54" s="1"/>
  <c r="CA54" s="1"/>
  <c r="BR54"/>
  <c r="BV54" s="1"/>
  <c r="BZ54" s="1"/>
  <c r="BO54"/>
  <c r="BM54"/>
  <c r="BP54" s="1"/>
  <c r="BK54"/>
  <c r="BI54"/>
  <c r="BG54"/>
  <c r="BE54"/>
  <c r="BC54"/>
  <c r="BB54"/>
  <c r="BA54"/>
  <c r="BD54" s="1"/>
  <c r="AZ54"/>
  <c r="AV54"/>
  <c r="AR54"/>
  <c r="AJ54"/>
  <c r="AI54"/>
  <c r="AM54" s="1"/>
  <c r="AH54"/>
  <c r="AG54"/>
  <c r="AF54"/>
  <c r="AB54"/>
  <c r="X54"/>
  <c r="S54"/>
  <c r="R54"/>
  <c r="AL54" s="1"/>
  <c r="Q54"/>
  <c r="P54"/>
  <c r="L54"/>
  <c r="H54"/>
  <c r="BR53"/>
  <c r="BV53" s="1"/>
  <c r="BO53"/>
  <c r="BM53"/>
  <c r="BQ53" s="1"/>
  <c r="BT53" s="1"/>
  <c r="BL53"/>
  <c r="BK53"/>
  <c r="BI53"/>
  <c r="BH53"/>
  <c r="BG53"/>
  <c r="BS53" s="1"/>
  <c r="BW53" s="1"/>
  <c r="BE53"/>
  <c r="BC53"/>
  <c r="BB53"/>
  <c r="BA53"/>
  <c r="AZ53"/>
  <c r="AV53"/>
  <c r="AR53"/>
  <c r="AJ53"/>
  <c r="AI53"/>
  <c r="AH53"/>
  <c r="AL53" s="1"/>
  <c r="AG53"/>
  <c r="AF53"/>
  <c r="AB53"/>
  <c r="X53"/>
  <c r="S53"/>
  <c r="AM53" s="1"/>
  <c r="R53"/>
  <c r="Q53"/>
  <c r="AK53" s="1"/>
  <c r="P53"/>
  <c r="L53"/>
  <c r="H53"/>
  <c r="BR52"/>
  <c r="BV52" s="1"/>
  <c r="BZ52" s="1"/>
  <c r="BQ52"/>
  <c r="BP52"/>
  <c r="BO52"/>
  <c r="BL52"/>
  <c r="BK52"/>
  <c r="BH52"/>
  <c r="BG52"/>
  <c r="BS52" s="1"/>
  <c r="BC52"/>
  <c r="BB52"/>
  <c r="BA52"/>
  <c r="BU52" s="1"/>
  <c r="AZ52"/>
  <c r="AV52"/>
  <c r="AR52"/>
  <c r="AJ52"/>
  <c r="AI52"/>
  <c r="AH52"/>
  <c r="AG52"/>
  <c r="AK52" s="1"/>
  <c r="AF52"/>
  <c r="AB52"/>
  <c r="X52"/>
  <c r="S52"/>
  <c r="AM52" s="1"/>
  <c r="R52"/>
  <c r="AL52" s="1"/>
  <c r="Q52"/>
  <c r="P52"/>
  <c r="L52"/>
  <c r="H52"/>
  <c r="BS51"/>
  <c r="BW51" s="1"/>
  <c r="CA51" s="1"/>
  <c r="BO51"/>
  <c r="BN51"/>
  <c r="BR51" s="1"/>
  <c r="BV51" s="1"/>
  <c r="BZ51" s="1"/>
  <c r="BM51"/>
  <c r="BK51"/>
  <c r="BJ51"/>
  <c r="BI51"/>
  <c r="BL51" s="1"/>
  <c r="BG51"/>
  <c r="BF51"/>
  <c r="BE51"/>
  <c r="BC51"/>
  <c r="BB51"/>
  <c r="BA51"/>
  <c r="AZ51"/>
  <c r="AV51"/>
  <c r="AR51"/>
  <c r="AI51"/>
  <c r="AH51"/>
  <c r="AL51" s="1"/>
  <c r="AG51"/>
  <c r="AJ51" s="1"/>
  <c r="AF51"/>
  <c r="AB51"/>
  <c r="X51"/>
  <c r="T51"/>
  <c r="S51"/>
  <c r="AM51" s="1"/>
  <c r="R51"/>
  <c r="Q51"/>
  <c r="P51"/>
  <c r="L51"/>
  <c r="H51"/>
  <c r="BS50"/>
  <c r="BW50" s="1"/>
  <c r="CA50" s="1"/>
  <c r="BP50"/>
  <c r="BN50"/>
  <c r="BM50"/>
  <c r="BJ50"/>
  <c r="BR50" s="1"/>
  <c r="BV50" s="1"/>
  <c r="BI50"/>
  <c r="BL50" s="1"/>
  <c r="BH50"/>
  <c r="BF50"/>
  <c r="BE50"/>
  <c r="BD50"/>
  <c r="BC50"/>
  <c r="BB50"/>
  <c r="BA50"/>
  <c r="AZ50"/>
  <c r="AV50"/>
  <c r="AR50"/>
  <c r="AM50"/>
  <c r="AI50"/>
  <c r="AH50"/>
  <c r="AJ50" s="1"/>
  <c r="AG50"/>
  <c r="AF50"/>
  <c r="AB50"/>
  <c r="X50"/>
  <c r="S50"/>
  <c r="R50"/>
  <c r="Q50"/>
  <c r="P50"/>
  <c r="L50"/>
  <c r="H50"/>
  <c r="BS49"/>
  <c r="BQ49"/>
  <c r="BT49" s="1"/>
  <c r="BP49"/>
  <c r="BN49"/>
  <c r="BM49"/>
  <c r="BL49"/>
  <c r="BJ49"/>
  <c r="BI49"/>
  <c r="BF49"/>
  <c r="BR49" s="1"/>
  <c r="BV49" s="1"/>
  <c r="BE49"/>
  <c r="BH49" s="1"/>
  <c r="BC49"/>
  <c r="BB49"/>
  <c r="BA49"/>
  <c r="BD49" s="1"/>
  <c r="AZ49"/>
  <c r="AV49"/>
  <c r="AR49"/>
  <c r="AI49"/>
  <c r="AH49"/>
  <c r="AL49" s="1"/>
  <c r="AG49"/>
  <c r="AJ49" s="1"/>
  <c r="AF49"/>
  <c r="AB49"/>
  <c r="X49"/>
  <c r="S49"/>
  <c r="AM49" s="1"/>
  <c r="R49"/>
  <c r="Q49"/>
  <c r="AK49" s="1"/>
  <c r="P49"/>
  <c r="L49"/>
  <c r="H49"/>
  <c r="BS48"/>
  <c r="BW48" s="1"/>
  <c r="BN48"/>
  <c r="BM48"/>
  <c r="BP48" s="1"/>
  <c r="BJ48"/>
  <c r="BR48" s="1"/>
  <c r="BV48" s="1"/>
  <c r="BI48"/>
  <c r="BF48"/>
  <c r="BE48"/>
  <c r="BC48"/>
  <c r="BB48"/>
  <c r="BA48"/>
  <c r="AZ48"/>
  <c r="AV48"/>
  <c r="AR48"/>
  <c r="AJ48"/>
  <c r="AI48"/>
  <c r="AM48" s="1"/>
  <c r="AH48"/>
  <c r="AG48"/>
  <c r="AF48"/>
  <c r="AB48"/>
  <c r="X48"/>
  <c r="S48"/>
  <c r="R48"/>
  <c r="AL48" s="1"/>
  <c r="Q48"/>
  <c r="P48"/>
  <c r="L48"/>
  <c r="H48"/>
  <c r="BS47"/>
  <c r="BW47" s="1"/>
  <c r="BR47"/>
  <c r="BV47" s="1"/>
  <c r="BP47"/>
  <c r="BM47"/>
  <c r="BL47"/>
  <c r="BI47"/>
  <c r="BQ47" s="1"/>
  <c r="BH47"/>
  <c r="BE47"/>
  <c r="BD47"/>
  <c r="BC47"/>
  <c r="BB47"/>
  <c r="BA47"/>
  <c r="AZ47"/>
  <c r="AV47"/>
  <c r="AR47"/>
  <c r="AM47"/>
  <c r="AI47"/>
  <c r="AH47"/>
  <c r="AL47" s="1"/>
  <c r="AG47"/>
  <c r="AF47"/>
  <c r="AB47"/>
  <c r="X47"/>
  <c r="S47"/>
  <c r="R47"/>
  <c r="Q47"/>
  <c r="AK47" s="1"/>
  <c r="AN47" s="1"/>
  <c r="P47"/>
  <c r="L47"/>
  <c r="H47"/>
  <c r="BR46"/>
  <c r="BP46"/>
  <c r="BO46"/>
  <c r="BM46"/>
  <c r="BL46"/>
  <c r="BK46"/>
  <c r="BI46"/>
  <c r="BG46"/>
  <c r="BS46" s="1"/>
  <c r="BW46" s="1"/>
  <c r="CA46" s="1"/>
  <c r="BE46"/>
  <c r="BC46"/>
  <c r="BB46"/>
  <c r="BA46"/>
  <c r="BD46" s="1"/>
  <c r="AZ46"/>
  <c r="AV46"/>
  <c r="AR46"/>
  <c r="AJ46"/>
  <c r="AI46"/>
  <c r="AH46"/>
  <c r="AG46"/>
  <c r="AK46" s="1"/>
  <c r="AF46"/>
  <c r="AB46"/>
  <c r="X46"/>
  <c r="S46"/>
  <c r="AM46" s="1"/>
  <c r="R46"/>
  <c r="AL46" s="1"/>
  <c r="Q46"/>
  <c r="P46"/>
  <c r="L46"/>
  <c r="H46"/>
  <c r="BS45"/>
  <c r="BW45" s="1"/>
  <c r="BR45"/>
  <c r="BV45" s="1"/>
  <c r="BZ45" s="1"/>
  <c r="BM45"/>
  <c r="BP45" s="1"/>
  <c r="BL45"/>
  <c r="BI45"/>
  <c r="BE45"/>
  <c r="BH45" s="1"/>
  <c r="BC45"/>
  <c r="BB45"/>
  <c r="BA45"/>
  <c r="AZ45"/>
  <c r="AV45"/>
  <c r="AR45"/>
  <c r="AL45"/>
  <c r="AJ45"/>
  <c r="AI45"/>
  <c r="AH45"/>
  <c r="AG45"/>
  <c r="AF45"/>
  <c r="AB45"/>
  <c r="X45"/>
  <c r="S45"/>
  <c r="AM45" s="1"/>
  <c r="R45"/>
  <c r="Q45"/>
  <c r="P45"/>
  <c r="L45"/>
  <c r="H45"/>
  <c r="BS44"/>
  <c r="BW44" s="1"/>
  <c r="BR44"/>
  <c r="BV44" s="1"/>
  <c r="BP44"/>
  <c r="BM44"/>
  <c r="BL44"/>
  <c r="BI44"/>
  <c r="BQ44" s="1"/>
  <c r="BH44"/>
  <c r="BE44"/>
  <c r="BC44"/>
  <c r="BB44"/>
  <c r="BD44" s="1"/>
  <c r="BA44"/>
  <c r="AZ44"/>
  <c r="AV44"/>
  <c r="AR44"/>
  <c r="AI44"/>
  <c r="AM44" s="1"/>
  <c r="AH44"/>
  <c r="AG44"/>
  <c r="AF44"/>
  <c r="AB44"/>
  <c r="X44"/>
  <c r="S44"/>
  <c r="R44"/>
  <c r="AL44" s="1"/>
  <c r="Q44"/>
  <c r="AK44" s="1"/>
  <c r="P44"/>
  <c r="L44"/>
  <c r="H44"/>
  <c r="BS43"/>
  <c r="BW43" s="1"/>
  <c r="CA43" s="1"/>
  <c r="BR43"/>
  <c r="BM43"/>
  <c r="BP43" s="1"/>
  <c r="BI43"/>
  <c r="BL43" s="1"/>
  <c r="BH43"/>
  <c r="BE43"/>
  <c r="BC43"/>
  <c r="BB43"/>
  <c r="BA43"/>
  <c r="AZ43"/>
  <c r="AV43"/>
  <c r="AR43"/>
  <c r="AI43"/>
  <c r="AH43"/>
  <c r="AL43" s="1"/>
  <c r="AG43"/>
  <c r="AK43" s="1"/>
  <c r="AN43" s="1"/>
  <c r="AF43"/>
  <c r="AB43"/>
  <c r="X43"/>
  <c r="T43"/>
  <c r="S43"/>
  <c r="AM43" s="1"/>
  <c r="R43"/>
  <c r="Q43"/>
  <c r="P43"/>
  <c r="L43"/>
  <c r="H43"/>
  <c r="BV42"/>
  <c r="BR42"/>
  <c r="BP42"/>
  <c r="BO42"/>
  <c r="BS42" s="1"/>
  <c r="BW42" s="1"/>
  <c r="CA42" s="1"/>
  <c r="BM42"/>
  <c r="BK42"/>
  <c r="BI42"/>
  <c r="BL42" s="1"/>
  <c r="BH42"/>
  <c r="BG42"/>
  <c r="BE42"/>
  <c r="BD42"/>
  <c r="BC42"/>
  <c r="BB42"/>
  <c r="BA42"/>
  <c r="AZ42"/>
  <c r="AV42"/>
  <c r="AR42"/>
  <c r="AM42"/>
  <c r="AI42"/>
  <c r="AH42"/>
  <c r="AL42" s="1"/>
  <c r="AG42"/>
  <c r="AF42"/>
  <c r="AB42"/>
  <c r="X42"/>
  <c r="S42"/>
  <c r="R42"/>
  <c r="Q42"/>
  <c r="P42"/>
  <c r="L42"/>
  <c r="H42"/>
  <c r="BU41"/>
  <c r="BQ41"/>
  <c r="BP41"/>
  <c r="BO41"/>
  <c r="BN41"/>
  <c r="BK41"/>
  <c r="BL41" s="1"/>
  <c r="BJ41"/>
  <c r="BG41"/>
  <c r="BF41"/>
  <c r="BR41" s="1"/>
  <c r="BC41"/>
  <c r="BB41"/>
  <c r="BA41"/>
  <c r="AZ41"/>
  <c r="AV41"/>
  <c r="AR41"/>
  <c r="AI41"/>
  <c r="AH41"/>
  <c r="AL41" s="1"/>
  <c r="AG41"/>
  <c r="AJ41" s="1"/>
  <c r="AF41"/>
  <c r="AB41"/>
  <c r="X41"/>
  <c r="S41"/>
  <c r="AM41" s="1"/>
  <c r="R41"/>
  <c r="Q41"/>
  <c r="AK41" s="1"/>
  <c r="P41"/>
  <c r="L41"/>
  <c r="H41"/>
  <c r="BW40"/>
  <c r="BS40"/>
  <c r="BR40"/>
  <c r="BV40" s="1"/>
  <c r="BZ40" s="1"/>
  <c r="BP40"/>
  <c r="BM40"/>
  <c r="BL40"/>
  <c r="BI40"/>
  <c r="BH40"/>
  <c r="BE40"/>
  <c r="BQ40" s="1"/>
  <c r="BT40" s="1"/>
  <c r="BC40"/>
  <c r="BB40"/>
  <c r="BA40"/>
  <c r="BU40" s="1"/>
  <c r="AZ40"/>
  <c r="AV40"/>
  <c r="AR40"/>
  <c r="AI40"/>
  <c r="AH40"/>
  <c r="AG40"/>
  <c r="AJ40" s="1"/>
  <c r="AF40"/>
  <c r="AB40"/>
  <c r="X40"/>
  <c r="T40"/>
  <c r="S40"/>
  <c r="AM40" s="1"/>
  <c r="R40"/>
  <c r="AL40" s="1"/>
  <c r="Q40"/>
  <c r="P40"/>
  <c r="L40"/>
  <c r="H40"/>
  <c r="BU39"/>
  <c r="BR39"/>
  <c r="BV39" s="1"/>
  <c r="BZ39" s="1"/>
  <c r="BQ39"/>
  <c r="BO39"/>
  <c r="BP39" s="1"/>
  <c r="BL39"/>
  <c r="BK39"/>
  <c r="BG39"/>
  <c r="BH39" s="1"/>
  <c r="BD39"/>
  <c r="BC39"/>
  <c r="BB39"/>
  <c r="BA39"/>
  <c r="AZ39"/>
  <c r="AV39"/>
  <c r="AR39"/>
  <c r="AM39"/>
  <c r="AI39"/>
  <c r="AH39"/>
  <c r="AL39" s="1"/>
  <c r="AG39"/>
  <c r="AF39"/>
  <c r="AB39"/>
  <c r="X39"/>
  <c r="S39"/>
  <c r="R39"/>
  <c r="Q39"/>
  <c r="P39"/>
  <c r="L39"/>
  <c r="H39"/>
  <c r="BS38"/>
  <c r="BR38"/>
  <c r="BV38" s="1"/>
  <c r="BP38"/>
  <c r="BM38"/>
  <c r="BI38"/>
  <c r="BL38" s="1"/>
  <c r="BH38"/>
  <c r="BE38"/>
  <c r="BC38"/>
  <c r="BB38"/>
  <c r="BD38" s="1"/>
  <c r="BA38"/>
  <c r="AZ38"/>
  <c r="AV38"/>
  <c r="AR38"/>
  <c r="AK38"/>
  <c r="AI38"/>
  <c r="AM38" s="1"/>
  <c r="AH38"/>
  <c r="AG38"/>
  <c r="AF38"/>
  <c r="AB38"/>
  <c r="X38"/>
  <c r="S38"/>
  <c r="R38"/>
  <c r="AL38" s="1"/>
  <c r="Q38"/>
  <c r="T38" s="1"/>
  <c r="P38"/>
  <c r="L38"/>
  <c r="H38"/>
  <c r="BS37"/>
  <c r="BW37" s="1"/>
  <c r="BN37"/>
  <c r="BP37" s="1"/>
  <c r="BM37"/>
  <c r="BJ37"/>
  <c r="BI37"/>
  <c r="BL37" s="1"/>
  <c r="BF37"/>
  <c r="BE37"/>
  <c r="BC37"/>
  <c r="BB37"/>
  <c r="BA37"/>
  <c r="AZ37"/>
  <c r="AV37"/>
  <c r="AR37"/>
  <c r="AI37"/>
  <c r="AH37"/>
  <c r="AG37"/>
  <c r="AJ37" s="1"/>
  <c r="AF37"/>
  <c r="AB37"/>
  <c r="X37"/>
  <c r="T37"/>
  <c r="S37"/>
  <c r="AM37" s="1"/>
  <c r="R37"/>
  <c r="AL37" s="1"/>
  <c r="Q37"/>
  <c r="P37"/>
  <c r="L37"/>
  <c r="H37"/>
  <c r="BU36"/>
  <c r="BS36"/>
  <c r="BW36" s="1"/>
  <c r="CA36" s="1"/>
  <c r="BR36"/>
  <c r="BV36" s="1"/>
  <c r="BZ36" s="1"/>
  <c r="BQ36"/>
  <c r="BP36"/>
  <c r="BL36"/>
  <c r="BH36"/>
  <c r="BC36"/>
  <c r="BB36"/>
  <c r="BA36"/>
  <c r="BD36" s="1"/>
  <c r="AZ36"/>
  <c r="AV36"/>
  <c r="AR36"/>
  <c r="AI36"/>
  <c r="AH36"/>
  <c r="AG36"/>
  <c r="AJ36" s="1"/>
  <c r="AF36"/>
  <c r="AB36"/>
  <c r="X36"/>
  <c r="T36"/>
  <c r="S36"/>
  <c r="AM36" s="1"/>
  <c r="R36"/>
  <c r="AL36" s="1"/>
  <c r="Q36"/>
  <c r="P36"/>
  <c r="L36"/>
  <c r="H36"/>
  <c r="BO35"/>
  <c r="BS35" s="1"/>
  <c r="BW35" s="1"/>
  <c r="CA35" s="1"/>
  <c r="BN35"/>
  <c r="BM35"/>
  <c r="BK35"/>
  <c r="BJ35"/>
  <c r="BR35" s="1"/>
  <c r="BV35" s="1"/>
  <c r="BI35"/>
  <c r="BG35"/>
  <c r="BF35"/>
  <c r="BE35"/>
  <c r="BH35" s="1"/>
  <c r="BC35"/>
  <c r="BB35"/>
  <c r="BA35"/>
  <c r="AZ35"/>
  <c r="AV35"/>
  <c r="AR35"/>
  <c r="AI35"/>
  <c r="AH35"/>
  <c r="AL35" s="1"/>
  <c r="AG35"/>
  <c r="AJ35" s="1"/>
  <c r="AF35"/>
  <c r="AB35"/>
  <c r="X35"/>
  <c r="S35"/>
  <c r="AM35" s="1"/>
  <c r="R35"/>
  <c r="Q35"/>
  <c r="AK35" s="1"/>
  <c r="P35"/>
  <c r="L35"/>
  <c r="H35"/>
  <c r="BW34"/>
  <c r="BS34"/>
  <c r="BR34"/>
  <c r="BV34" s="1"/>
  <c r="BZ34" s="1"/>
  <c r="BP34"/>
  <c r="BM34"/>
  <c r="BL34"/>
  <c r="BI34"/>
  <c r="BH34"/>
  <c r="BE34"/>
  <c r="BQ34" s="1"/>
  <c r="BT34" s="1"/>
  <c r="BC34"/>
  <c r="BB34"/>
  <c r="BA34"/>
  <c r="BU34" s="1"/>
  <c r="AZ34"/>
  <c r="AV34"/>
  <c r="AR34"/>
  <c r="AI34"/>
  <c r="AH34"/>
  <c r="AG34"/>
  <c r="AJ34" s="1"/>
  <c r="AF34"/>
  <c r="AB34"/>
  <c r="X34"/>
  <c r="T34"/>
  <c r="S34"/>
  <c r="AM34" s="1"/>
  <c r="R34"/>
  <c r="AL34" s="1"/>
  <c r="Q34"/>
  <c r="P34"/>
  <c r="L34"/>
  <c r="H34"/>
  <c r="BS33"/>
  <c r="BW33" s="1"/>
  <c r="BN33"/>
  <c r="BM33"/>
  <c r="BJ33"/>
  <c r="BI33"/>
  <c r="BQ33" s="1"/>
  <c r="BH33"/>
  <c r="BF33"/>
  <c r="BR33" s="1"/>
  <c r="BV33" s="1"/>
  <c r="BZ33" s="1"/>
  <c r="BE33"/>
  <c r="BD33"/>
  <c r="BC33"/>
  <c r="BB33"/>
  <c r="BA33"/>
  <c r="AZ33"/>
  <c r="AV33"/>
  <c r="AR33"/>
  <c r="AL33"/>
  <c r="AI33"/>
  <c r="AM33" s="1"/>
  <c r="AH33"/>
  <c r="AG33"/>
  <c r="AJ33" s="1"/>
  <c r="AF33"/>
  <c r="AB33"/>
  <c r="X33"/>
  <c r="T33"/>
  <c r="S33"/>
  <c r="R33"/>
  <c r="Q33"/>
  <c r="P33"/>
  <c r="L33"/>
  <c r="H33"/>
  <c r="BR32"/>
  <c r="BQ32"/>
  <c r="BT32" s="1"/>
  <c r="BP32"/>
  <c r="BO32"/>
  <c r="BK32"/>
  <c r="BL32" s="1"/>
  <c r="BH32"/>
  <c r="BG32"/>
  <c r="BS32" s="1"/>
  <c r="BW32" s="1"/>
  <c r="CA32" s="1"/>
  <c r="BC32"/>
  <c r="BB32"/>
  <c r="BA32"/>
  <c r="BD32" s="1"/>
  <c r="AZ32"/>
  <c r="AV32"/>
  <c r="AR32"/>
  <c r="AI32"/>
  <c r="AH32"/>
  <c r="AL32" s="1"/>
  <c r="AG32"/>
  <c r="AJ32" s="1"/>
  <c r="AF32"/>
  <c r="AB32"/>
  <c r="X32"/>
  <c r="S32"/>
  <c r="AM32" s="1"/>
  <c r="R32"/>
  <c r="Q32"/>
  <c r="AK32" s="1"/>
  <c r="AN32" s="1"/>
  <c r="P32"/>
  <c r="L32"/>
  <c r="H32"/>
  <c r="BS31"/>
  <c r="BW31" s="1"/>
  <c r="CA31" s="1"/>
  <c r="BR31"/>
  <c r="BV31" s="1"/>
  <c r="BP31"/>
  <c r="BM31"/>
  <c r="BL31"/>
  <c r="BI31"/>
  <c r="BH31"/>
  <c r="BE31"/>
  <c r="BQ31" s="1"/>
  <c r="BT31" s="1"/>
  <c r="BD31"/>
  <c r="BC31"/>
  <c r="BB31"/>
  <c r="BA31"/>
  <c r="BU31" s="1"/>
  <c r="AZ31"/>
  <c r="AV31"/>
  <c r="AR31"/>
  <c r="AM31"/>
  <c r="AI31"/>
  <c r="AH31"/>
  <c r="AG31"/>
  <c r="AJ31" s="1"/>
  <c r="AF31"/>
  <c r="AB31"/>
  <c r="X31"/>
  <c r="T31"/>
  <c r="S31"/>
  <c r="R31"/>
  <c r="AL31" s="1"/>
  <c r="Q31"/>
  <c r="P31"/>
  <c r="L31"/>
  <c r="H31"/>
  <c r="BV30"/>
  <c r="BS30"/>
  <c r="BW30" s="1"/>
  <c r="BR30"/>
  <c r="BM30"/>
  <c r="BP30" s="1"/>
  <c r="BL30"/>
  <c r="BI30"/>
  <c r="BE30"/>
  <c r="BH30" s="1"/>
  <c r="BC30"/>
  <c r="BB30"/>
  <c r="BA30"/>
  <c r="AZ30"/>
  <c r="AV30"/>
  <c r="AR30"/>
  <c r="AI30"/>
  <c r="AM30" s="1"/>
  <c r="AH30"/>
  <c r="AJ30" s="1"/>
  <c r="AG30"/>
  <c r="AF30"/>
  <c r="AB30"/>
  <c r="X30"/>
  <c r="S30"/>
  <c r="R30"/>
  <c r="Q30"/>
  <c r="P30"/>
  <c r="L30"/>
  <c r="H30"/>
  <c r="BS29"/>
  <c r="BR29"/>
  <c r="BV29" s="1"/>
  <c r="BZ29" s="1"/>
  <c r="BP29"/>
  <c r="BM29"/>
  <c r="BL29"/>
  <c r="BI29"/>
  <c r="BQ29" s="1"/>
  <c r="BH29"/>
  <c r="BE29"/>
  <c r="BD29"/>
  <c r="BC29"/>
  <c r="BB29"/>
  <c r="BA29"/>
  <c r="AZ29"/>
  <c r="AV29"/>
  <c r="AR29"/>
  <c r="AL29"/>
  <c r="AI29"/>
  <c r="AM29" s="1"/>
  <c r="AH29"/>
  <c r="AG29"/>
  <c r="AJ29" s="1"/>
  <c r="AF29"/>
  <c r="AB29"/>
  <c r="X29"/>
  <c r="T29"/>
  <c r="S29"/>
  <c r="R29"/>
  <c r="Q29"/>
  <c r="P29"/>
  <c r="L29"/>
  <c r="H29"/>
  <c r="BR28"/>
  <c r="BQ28"/>
  <c r="BT28" s="1"/>
  <c r="BP28"/>
  <c r="BO28"/>
  <c r="BK28"/>
  <c r="BL28" s="1"/>
  <c r="BH28"/>
  <c r="BG28"/>
  <c r="BS28" s="1"/>
  <c r="BW28" s="1"/>
  <c r="CA28" s="1"/>
  <c r="BC28"/>
  <c r="BB28"/>
  <c r="BA28"/>
  <c r="BD28" s="1"/>
  <c r="AZ28"/>
  <c r="AV28"/>
  <c r="AR28"/>
  <c r="AI28"/>
  <c r="AH28"/>
  <c r="AL28" s="1"/>
  <c r="AG28"/>
  <c r="AJ28" s="1"/>
  <c r="AF28"/>
  <c r="AB28"/>
  <c r="X28"/>
  <c r="S28"/>
  <c r="AM28" s="1"/>
  <c r="R28"/>
  <c r="Q28"/>
  <c r="AK28" s="1"/>
  <c r="AN28" s="1"/>
  <c r="P28"/>
  <c r="L28"/>
  <c r="H28"/>
  <c r="BR27"/>
  <c r="BQ27"/>
  <c r="BO27"/>
  <c r="BP27" s="1"/>
  <c r="BL27"/>
  <c r="BK27"/>
  <c r="BG27"/>
  <c r="BH27" s="1"/>
  <c r="BC27"/>
  <c r="BB27"/>
  <c r="BA27"/>
  <c r="BU27" s="1"/>
  <c r="AZ27"/>
  <c r="AV27"/>
  <c r="AR27"/>
  <c r="AI27"/>
  <c r="AM27" s="1"/>
  <c r="AH27"/>
  <c r="AG27"/>
  <c r="AJ27" s="1"/>
  <c r="AF27"/>
  <c r="AB27"/>
  <c r="X27"/>
  <c r="S27"/>
  <c r="R27"/>
  <c r="AL27" s="1"/>
  <c r="Q27"/>
  <c r="P27"/>
  <c r="L27"/>
  <c r="H27"/>
  <c r="BW26"/>
  <c r="BS26"/>
  <c r="BQ26"/>
  <c r="BU26" s="1"/>
  <c r="BN26"/>
  <c r="BM26"/>
  <c r="BL26"/>
  <c r="BJ26"/>
  <c r="BI26"/>
  <c r="BF26"/>
  <c r="BH26" s="1"/>
  <c r="BE26"/>
  <c r="BC26"/>
  <c r="BB26"/>
  <c r="BD26" s="1"/>
  <c r="BA26"/>
  <c r="AZ26"/>
  <c r="AV26"/>
  <c r="AR26"/>
  <c r="AI26"/>
  <c r="AM26" s="1"/>
  <c r="AH26"/>
  <c r="AG26"/>
  <c r="AF26"/>
  <c r="AB26"/>
  <c r="X26"/>
  <c r="S26"/>
  <c r="R26"/>
  <c r="AL26" s="1"/>
  <c r="Q26"/>
  <c r="AK26" s="1"/>
  <c r="P26"/>
  <c r="L26"/>
  <c r="H26"/>
  <c r="BS25"/>
  <c r="BW25" s="1"/>
  <c r="CA25" s="1"/>
  <c r="BO25"/>
  <c r="BN25"/>
  <c r="BM25"/>
  <c r="BP25" s="1"/>
  <c r="BK25"/>
  <c r="BJ25"/>
  <c r="BI25"/>
  <c r="BL25" s="1"/>
  <c r="BG25"/>
  <c r="BF25"/>
  <c r="BR25" s="1"/>
  <c r="BV25" s="1"/>
  <c r="BE25"/>
  <c r="BH25" s="1"/>
  <c r="BC25"/>
  <c r="BB25"/>
  <c r="BA25"/>
  <c r="AZ25"/>
  <c r="AV25"/>
  <c r="AR25"/>
  <c r="AJ25"/>
  <c r="AI25"/>
  <c r="AM25" s="1"/>
  <c r="AH25"/>
  <c r="AG25"/>
  <c r="AF25"/>
  <c r="AB25"/>
  <c r="X25"/>
  <c r="S25"/>
  <c r="R25"/>
  <c r="AL25" s="1"/>
  <c r="Q25"/>
  <c r="P25"/>
  <c r="L25"/>
  <c r="H25"/>
  <c r="BS24"/>
  <c r="BW24" s="1"/>
  <c r="BR24"/>
  <c r="BV24" s="1"/>
  <c r="BP24"/>
  <c r="BM24"/>
  <c r="BL24"/>
  <c r="BI24"/>
  <c r="BQ24" s="1"/>
  <c r="BH24"/>
  <c r="BE24"/>
  <c r="BD24"/>
  <c r="BC24"/>
  <c r="BB24"/>
  <c r="BA24"/>
  <c r="AZ24"/>
  <c r="AV24"/>
  <c r="AR24"/>
  <c r="AM24"/>
  <c r="AI24"/>
  <c r="AH24"/>
  <c r="AL24" s="1"/>
  <c r="AG24"/>
  <c r="AF24"/>
  <c r="AB24"/>
  <c r="X24"/>
  <c r="S24"/>
  <c r="R24"/>
  <c r="Q24"/>
  <c r="AK24" s="1"/>
  <c r="P24"/>
  <c r="L24"/>
  <c r="H24"/>
  <c r="BW23"/>
  <c r="CA23" s="1"/>
  <c r="BS23"/>
  <c r="BR23"/>
  <c r="BP23"/>
  <c r="BM23"/>
  <c r="BI23"/>
  <c r="BL23" s="1"/>
  <c r="BH23"/>
  <c r="BE23"/>
  <c r="BC23"/>
  <c r="BB23"/>
  <c r="BA23"/>
  <c r="AZ23"/>
  <c r="AV23"/>
  <c r="AR23"/>
  <c r="AJ23"/>
  <c r="AI23"/>
  <c r="AH23"/>
  <c r="AL23" s="1"/>
  <c r="AG23"/>
  <c r="AF23"/>
  <c r="AB23"/>
  <c r="X23"/>
  <c r="S23"/>
  <c r="AM23" s="1"/>
  <c r="R23"/>
  <c r="Q23"/>
  <c r="AK23" s="1"/>
  <c r="AN23" s="1"/>
  <c r="P23"/>
  <c r="L23"/>
  <c r="H23"/>
  <c r="BO22"/>
  <c r="BN22"/>
  <c r="BP22" s="1"/>
  <c r="BM22"/>
  <c r="BK22"/>
  <c r="BJ22"/>
  <c r="BL22" s="1"/>
  <c r="BI22"/>
  <c r="BG22"/>
  <c r="BS22" s="1"/>
  <c r="BW22" s="1"/>
  <c r="BF22"/>
  <c r="BH22" s="1"/>
  <c r="BE22"/>
  <c r="BQ22" s="1"/>
  <c r="BC22"/>
  <c r="BB22"/>
  <c r="BD22" s="1"/>
  <c r="BA22"/>
  <c r="BU22" s="1"/>
  <c r="AZ22"/>
  <c r="AV22"/>
  <c r="AR22"/>
  <c r="AK22"/>
  <c r="AI22"/>
  <c r="AM22" s="1"/>
  <c r="AH22"/>
  <c r="AG22"/>
  <c r="AF22"/>
  <c r="AB22"/>
  <c r="X22"/>
  <c r="S22"/>
  <c r="R22"/>
  <c r="AL22" s="1"/>
  <c r="Q22"/>
  <c r="T22" s="1"/>
  <c r="P22"/>
  <c r="L22"/>
  <c r="H22"/>
  <c r="BS21"/>
  <c r="BW21" s="1"/>
  <c r="BN21"/>
  <c r="BP21" s="1"/>
  <c r="BM21"/>
  <c r="BJ21"/>
  <c r="BI21"/>
  <c r="BL21" s="1"/>
  <c r="BF21"/>
  <c r="BE21"/>
  <c r="BC21"/>
  <c r="BB21"/>
  <c r="BA21"/>
  <c r="AZ21"/>
  <c r="AV21"/>
  <c r="AR21"/>
  <c r="AI21"/>
  <c r="AH21"/>
  <c r="AG21"/>
  <c r="AJ21" s="1"/>
  <c r="AF21"/>
  <c r="AB21"/>
  <c r="X21"/>
  <c r="T21"/>
  <c r="S21"/>
  <c r="AM21" s="1"/>
  <c r="R21"/>
  <c r="AL21" s="1"/>
  <c r="Q21"/>
  <c r="P21"/>
  <c r="L21"/>
  <c r="H21"/>
  <c r="BU20"/>
  <c r="BR20"/>
  <c r="BV20" s="1"/>
  <c r="BZ20" s="1"/>
  <c r="BQ20"/>
  <c r="BO20"/>
  <c r="BP20" s="1"/>
  <c r="BL20"/>
  <c r="BK20"/>
  <c r="BG20"/>
  <c r="BH20" s="1"/>
  <c r="BD20"/>
  <c r="BC20"/>
  <c r="BB20"/>
  <c r="BA20"/>
  <c r="AZ20"/>
  <c r="AV20"/>
  <c r="AR20"/>
  <c r="AM20"/>
  <c r="AI20"/>
  <c r="AH20"/>
  <c r="AL20" s="1"/>
  <c r="AG20"/>
  <c r="AF20"/>
  <c r="AB20"/>
  <c r="X20"/>
  <c r="S20"/>
  <c r="R20"/>
  <c r="Q20"/>
  <c r="P20"/>
  <c r="L20"/>
  <c r="H20"/>
  <c r="BS19"/>
  <c r="BQ19"/>
  <c r="BT19" s="1"/>
  <c r="BP19"/>
  <c r="BN19"/>
  <c r="BJ19"/>
  <c r="BR19" s="1"/>
  <c r="BV19" s="1"/>
  <c r="BH19"/>
  <c r="BF19"/>
  <c r="BC19"/>
  <c r="BB19"/>
  <c r="BD19" s="1"/>
  <c r="BA19"/>
  <c r="AZ19"/>
  <c r="AV19"/>
  <c r="AR19"/>
  <c r="AK19"/>
  <c r="AI19"/>
  <c r="AM19" s="1"/>
  <c r="AH19"/>
  <c r="AG19"/>
  <c r="AF19"/>
  <c r="AB19"/>
  <c r="X19"/>
  <c r="S19"/>
  <c r="R19"/>
  <c r="AL19" s="1"/>
  <c r="Q19"/>
  <c r="T19" s="1"/>
  <c r="P19"/>
  <c r="L19"/>
  <c r="H19"/>
  <c r="BR18"/>
  <c r="BQ18"/>
  <c r="BP18"/>
  <c r="BO18"/>
  <c r="BK18"/>
  <c r="BL18" s="1"/>
  <c r="BG18"/>
  <c r="BH18" s="1"/>
  <c r="BC18"/>
  <c r="BB18"/>
  <c r="BA18"/>
  <c r="AZ18"/>
  <c r="AV18"/>
  <c r="AR18"/>
  <c r="AI18"/>
  <c r="AH18"/>
  <c r="AL18" s="1"/>
  <c r="AG18"/>
  <c r="AJ18" s="1"/>
  <c r="AF18"/>
  <c r="AB18"/>
  <c r="X18"/>
  <c r="S18"/>
  <c r="AM18" s="1"/>
  <c r="R18"/>
  <c r="Q18"/>
  <c r="AK18" s="1"/>
  <c r="AN18" s="1"/>
  <c r="P18"/>
  <c r="L18"/>
  <c r="H18"/>
  <c r="BR17"/>
  <c r="BV17" s="1"/>
  <c r="BZ17" s="1"/>
  <c r="BP17"/>
  <c r="BO17"/>
  <c r="BN17"/>
  <c r="BM17"/>
  <c r="BL17"/>
  <c r="BK17"/>
  <c r="BJ17"/>
  <c r="BI17"/>
  <c r="BH17"/>
  <c r="BG17"/>
  <c r="BS17" s="1"/>
  <c r="BW17" s="1"/>
  <c r="CA17" s="1"/>
  <c r="BF17"/>
  <c r="BE17"/>
  <c r="BQ17" s="1"/>
  <c r="BT17" s="1"/>
  <c r="BD17"/>
  <c r="BC17"/>
  <c r="BB17"/>
  <c r="BA17"/>
  <c r="BU17" s="1"/>
  <c r="AZ17"/>
  <c r="AV17"/>
  <c r="AR17"/>
  <c r="AM17"/>
  <c r="AI17"/>
  <c r="AH17"/>
  <c r="AL17" s="1"/>
  <c r="AG17"/>
  <c r="AF17"/>
  <c r="AB17"/>
  <c r="X17"/>
  <c r="S17"/>
  <c r="R17"/>
  <c r="Q17"/>
  <c r="T17" s="1"/>
  <c r="P17"/>
  <c r="L17"/>
  <c r="H17"/>
  <c r="BO16"/>
  <c r="BN16"/>
  <c r="BM16"/>
  <c r="BP16" s="1"/>
  <c r="BK16"/>
  <c r="BJ16"/>
  <c r="BI16"/>
  <c r="BL16" s="1"/>
  <c r="BG16"/>
  <c r="BS16" s="1"/>
  <c r="BW16" s="1"/>
  <c r="BF16"/>
  <c r="BR16" s="1"/>
  <c r="BV16" s="1"/>
  <c r="BE16"/>
  <c r="BH16" s="1"/>
  <c r="BC16"/>
  <c r="BB16"/>
  <c r="BA16"/>
  <c r="AZ16"/>
  <c r="AV16"/>
  <c r="AR16"/>
  <c r="AI16"/>
  <c r="AM16" s="1"/>
  <c r="AH16"/>
  <c r="AJ16" s="1"/>
  <c r="AG16"/>
  <c r="AF16"/>
  <c r="AB16"/>
  <c r="X16"/>
  <c r="S16"/>
  <c r="R16"/>
  <c r="Q16"/>
  <c r="P16"/>
  <c r="L16"/>
  <c r="H16"/>
  <c r="BO15"/>
  <c r="BN15"/>
  <c r="BM15"/>
  <c r="BP15" s="1"/>
  <c r="BK15"/>
  <c r="BJ15"/>
  <c r="BI15"/>
  <c r="BL15" s="1"/>
  <c r="BG15"/>
  <c r="BS15" s="1"/>
  <c r="BW15" s="1"/>
  <c r="BF15"/>
  <c r="BR15" s="1"/>
  <c r="BV15" s="1"/>
  <c r="BZ15" s="1"/>
  <c r="BE15"/>
  <c r="BQ15" s="1"/>
  <c r="BT15" s="1"/>
  <c r="BC15"/>
  <c r="BB15"/>
  <c r="BA15"/>
  <c r="AZ15"/>
  <c r="AV15"/>
  <c r="AR15"/>
  <c r="AI15"/>
  <c r="AM15" s="1"/>
  <c r="AH15"/>
  <c r="AG15"/>
  <c r="AJ15" s="1"/>
  <c r="AF15"/>
  <c r="AB15"/>
  <c r="X15"/>
  <c r="S15"/>
  <c r="R15"/>
  <c r="AL15" s="1"/>
  <c r="Q15"/>
  <c r="P15"/>
  <c r="L15"/>
  <c r="H15"/>
  <c r="BW14"/>
  <c r="BS14"/>
  <c r="BR14"/>
  <c r="BV14" s="1"/>
  <c r="BZ14" s="1"/>
  <c r="BM14"/>
  <c r="BP14" s="1"/>
  <c r="BI14"/>
  <c r="BL14" s="1"/>
  <c r="BE14"/>
  <c r="BH14" s="1"/>
  <c r="BC14"/>
  <c r="BB14"/>
  <c r="BA14"/>
  <c r="AZ14"/>
  <c r="AV14"/>
  <c r="AR14"/>
  <c r="AJ14"/>
  <c r="AI14"/>
  <c r="AM14" s="1"/>
  <c r="AH14"/>
  <c r="AG14"/>
  <c r="AF14"/>
  <c r="AB14"/>
  <c r="X14"/>
  <c r="S14"/>
  <c r="R14"/>
  <c r="AL14" s="1"/>
  <c r="Q14"/>
  <c r="P14"/>
  <c r="L14"/>
  <c r="H14"/>
  <c r="BS13"/>
  <c r="BW13" s="1"/>
  <c r="BR13"/>
  <c r="BV13" s="1"/>
  <c r="BP13"/>
  <c r="BM13"/>
  <c r="BL13"/>
  <c r="BI13"/>
  <c r="BQ13" s="1"/>
  <c r="BH13"/>
  <c r="BE13"/>
  <c r="BD13"/>
  <c r="BC13"/>
  <c r="BB13"/>
  <c r="BA13"/>
  <c r="AZ13"/>
  <c r="AV13"/>
  <c r="AR13"/>
  <c r="AM13"/>
  <c r="AI13"/>
  <c r="AH13"/>
  <c r="AL13" s="1"/>
  <c r="AG13"/>
  <c r="AF13"/>
  <c r="AB13"/>
  <c r="X13"/>
  <c r="S13"/>
  <c r="R13"/>
  <c r="Q13"/>
  <c r="T13" s="1"/>
  <c r="P13"/>
  <c r="L13"/>
  <c r="H13"/>
  <c r="BR12"/>
  <c r="BP12"/>
  <c r="BO12"/>
  <c r="BM12"/>
  <c r="BL12"/>
  <c r="BK12"/>
  <c r="BI12"/>
  <c r="BG12"/>
  <c r="BS12" s="1"/>
  <c r="BW12" s="1"/>
  <c r="CA12" s="1"/>
  <c r="BE12"/>
  <c r="BC12"/>
  <c r="BB12"/>
  <c r="BA12"/>
  <c r="AZ12"/>
  <c r="AV12"/>
  <c r="AR12"/>
  <c r="AJ12"/>
  <c r="AI12"/>
  <c r="AH12"/>
  <c r="AG12"/>
  <c r="AK12" s="1"/>
  <c r="AF12"/>
  <c r="AB12"/>
  <c r="X12"/>
  <c r="S12"/>
  <c r="AM12" s="1"/>
  <c r="R12"/>
  <c r="AL12" s="1"/>
  <c r="Q12"/>
  <c r="P12"/>
  <c r="L12"/>
  <c r="H12"/>
  <c r="BS11"/>
  <c r="BW11" s="1"/>
  <c r="BR11"/>
  <c r="BV11" s="1"/>
  <c r="BZ11" s="1"/>
  <c r="BM11"/>
  <c r="BP11" s="1"/>
  <c r="BL11"/>
  <c r="BI11"/>
  <c r="BE11"/>
  <c r="BH11" s="1"/>
  <c r="BC11"/>
  <c r="BB11"/>
  <c r="BA11"/>
  <c r="AZ11"/>
  <c r="AV11"/>
  <c r="AR11"/>
  <c r="AL11"/>
  <c r="AJ11"/>
  <c r="AI11"/>
  <c r="AH11"/>
  <c r="AG11"/>
  <c r="AF11"/>
  <c r="AB11"/>
  <c r="X11"/>
  <c r="S11"/>
  <c r="AM11" s="1"/>
  <c r="R11"/>
  <c r="Q11"/>
  <c r="P11"/>
  <c r="L11"/>
  <c r="H11"/>
  <c r="BO10"/>
  <c r="BN10"/>
  <c r="BM10"/>
  <c r="BP10" s="1"/>
  <c r="BK10"/>
  <c r="BJ10"/>
  <c r="BI10"/>
  <c r="BL10" s="1"/>
  <c r="BG10"/>
  <c r="BS10" s="1"/>
  <c r="BW10" s="1"/>
  <c r="BF10"/>
  <c r="BE10"/>
  <c r="BH10" s="1"/>
  <c r="BC10"/>
  <c r="BB10"/>
  <c r="BA10"/>
  <c r="AZ10"/>
  <c r="AV10"/>
  <c r="AR10"/>
  <c r="AI10"/>
  <c r="AH10"/>
  <c r="AG10"/>
  <c r="AJ10" s="1"/>
  <c r="AF10"/>
  <c r="AB10"/>
  <c r="X10"/>
  <c r="T10"/>
  <c r="S10"/>
  <c r="AM10" s="1"/>
  <c r="R10"/>
  <c r="AL10" s="1"/>
  <c r="Q10"/>
  <c r="P10"/>
  <c r="L10"/>
  <c r="H10"/>
  <c r="BR9"/>
  <c r="BO9"/>
  <c r="BO158" s="1"/>
  <c r="BO169" s="1"/>
  <c r="BM9"/>
  <c r="BK9"/>
  <c r="BI9"/>
  <c r="BI158" s="1"/>
  <c r="BI169" s="1"/>
  <c r="BH9"/>
  <c r="BG9"/>
  <c r="BE9"/>
  <c r="BD9"/>
  <c r="BC9"/>
  <c r="BB9"/>
  <c r="BA9"/>
  <c r="AZ9"/>
  <c r="AZ158" s="1"/>
  <c r="AZ169" s="1"/>
  <c r="AV9"/>
  <c r="AR9"/>
  <c r="AL9"/>
  <c r="AI9"/>
  <c r="AH9"/>
  <c r="AG9"/>
  <c r="AF9"/>
  <c r="AB9"/>
  <c r="X9"/>
  <c r="T9"/>
  <c r="S9"/>
  <c r="R9"/>
  <c r="Q9"/>
  <c r="P9"/>
  <c r="P158" s="1"/>
  <c r="P169" s="1"/>
  <c r="L9"/>
  <c r="H9"/>
  <c r="BV41" l="1"/>
  <c r="BZ41" s="1"/>
  <c r="BU44"/>
  <c r="BT44"/>
  <c r="BW52"/>
  <c r="CA52" s="1"/>
  <c r="BT52"/>
  <c r="BX64"/>
  <c r="BZ31"/>
  <c r="BX31"/>
  <c r="BT47"/>
  <c r="BU47"/>
  <c r="BU11"/>
  <c r="BZ13"/>
  <c r="AN26"/>
  <c r="CA26"/>
  <c r="BT27"/>
  <c r="AN44"/>
  <c r="CA45"/>
  <c r="CA71"/>
  <c r="AN12"/>
  <c r="BZ19"/>
  <c r="AN24"/>
  <c r="BZ42"/>
  <c r="BZ47"/>
  <c r="BZ48"/>
  <c r="AN53"/>
  <c r="BZ53"/>
  <c r="BT29"/>
  <c r="BU29"/>
  <c r="BT13"/>
  <c r="BU13"/>
  <c r="BT24"/>
  <c r="BU24"/>
  <c r="BX26"/>
  <c r="BY26"/>
  <c r="BT33"/>
  <c r="BU33"/>
  <c r="CA11"/>
  <c r="BZ35"/>
  <c r="CA37"/>
  <c r="BZ44"/>
  <c r="CA21"/>
  <c r="CA14"/>
  <c r="BU15"/>
  <c r="CA16"/>
  <c r="CA22"/>
  <c r="BZ24"/>
  <c r="BU30"/>
  <c r="CA30"/>
  <c r="CA33"/>
  <c r="CA34"/>
  <c r="AN35"/>
  <c r="BZ38"/>
  <c r="CA40"/>
  <c r="AN41"/>
  <c r="AN46"/>
  <c r="CA48"/>
  <c r="AN49"/>
  <c r="BZ49"/>
  <c r="AN52"/>
  <c r="AN55"/>
  <c r="AG158"/>
  <c r="AG169" s="1"/>
  <c r="AJ9"/>
  <c r="AK30"/>
  <c r="T30"/>
  <c r="AK66"/>
  <c r="AN66" s="1"/>
  <c r="T66"/>
  <c r="AM75"/>
  <c r="AN75" s="1"/>
  <c r="T75"/>
  <c r="BD75"/>
  <c r="T92"/>
  <c r="AK92"/>
  <c r="BV95"/>
  <c r="AL99"/>
  <c r="AN99" s="1"/>
  <c r="T99"/>
  <c r="AM161"/>
  <c r="AN161" s="1"/>
  <c r="T161"/>
  <c r="AK25"/>
  <c r="AN25" s="1"/>
  <c r="T25"/>
  <c r="AK48"/>
  <c r="AN48" s="1"/>
  <c r="T48"/>
  <c r="BU66"/>
  <c r="BD66"/>
  <c r="BU84"/>
  <c r="BD84"/>
  <c r="T87"/>
  <c r="AL87"/>
  <c r="AN87" s="1"/>
  <c r="BU127"/>
  <c r="BD127"/>
  <c r="BX154"/>
  <c r="AK45"/>
  <c r="AN45" s="1"/>
  <c r="T45"/>
  <c r="AK64"/>
  <c r="AN64" s="1"/>
  <c r="T64"/>
  <c r="AM68"/>
  <c r="CA68" s="1"/>
  <c r="T68"/>
  <c r="BU68"/>
  <c r="BD68"/>
  <c r="BL73"/>
  <c r="BQ73"/>
  <c r="BX74"/>
  <c r="BL76"/>
  <c r="BQ76"/>
  <c r="AM81"/>
  <c r="AN81" s="1"/>
  <c r="T81"/>
  <c r="BX83"/>
  <c r="AK90"/>
  <c r="AN90" s="1"/>
  <c r="T90"/>
  <c r="BD106"/>
  <c r="BT109"/>
  <c r="BU109"/>
  <c r="AJ114"/>
  <c r="AK114"/>
  <c r="AN114" s="1"/>
  <c r="BH127"/>
  <c r="BS127"/>
  <c r="BW127" s="1"/>
  <c r="CA127" s="1"/>
  <c r="AK10"/>
  <c r="AN10" s="1"/>
  <c r="BQ16"/>
  <c r="BT16" s="1"/>
  <c r="BU19"/>
  <c r="AK21"/>
  <c r="AN21" s="1"/>
  <c r="BV23"/>
  <c r="BZ23" s="1"/>
  <c r="CA24"/>
  <c r="BR26"/>
  <c r="BV26" s="1"/>
  <c r="BZ26" s="1"/>
  <c r="BY27"/>
  <c r="BU28"/>
  <c r="BQ30"/>
  <c r="BT30" s="1"/>
  <c r="AK36"/>
  <c r="AN36" s="1"/>
  <c r="BX36"/>
  <c r="AK37"/>
  <c r="AN37" s="1"/>
  <c r="AN38"/>
  <c r="AK40"/>
  <c r="AN40" s="1"/>
  <c r="BV46"/>
  <c r="BZ46" s="1"/>
  <c r="CA47"/>
  <c r="AK51"/>
  <c r="AN51" s="1"/>
  <c r="BV58"/>
  <c r="BZ58" s="1"/>
  <c r="AN60"/>
  <c r="CA60"/>
  <c r="BV62"/>
  <c r="BZ62" s="1"/>
  <c r="BX62"/>
  <c r="BX63"/>
  <c r="BZ64"/>
  <c r="CA65"/>
  <c r="BT65"/>
  <c r="BV69"/>
  <c r="BZ69" s="1"/>
  <c r="BU79"/>
  <c r="AN95"/>
  <c r="AF158"/>
  <c r="AF169" s="1"/>
  <c r="AK9"/>
  <c r="AV158"/>
  <c r="AV169" s="1"/>
  <c r="BC158"/>
  <c r="BC169" s="1"/>
  <c r="BS9"/>
  <c r="BJ158"/>
  <c r="BJ169" s="1"/>
  <c r="BH12"/>
  <c r="BH158" s="1"/>
  <c r="BH169" s="1"/>
  <c r="BQ12"/>
  <c r="BT12" s="1"/>
  <c r="BH15"/>
  <c r="AJ17"/>
  <c r="T18"/>
  <c r="BS18"/>
  <c r="BR21"/>
  <c r="BV21" s="1"/>
  <c r="BZ21" s="1"/>
  <c r="BD23"/>
  <c r="BQ23"/>
  <c r="BT23" s="1"/>
  <c r="T24"/>
  <c r="AJ24"/>
  <c r="BQ25"/>
  <c r="BT25" s="1"/>
  <c r="BD30"/>
  <c r="AK31"/>
  <c r="AN31" s="1"/>
  <c r="AK33"/>
  <c r="AN33" s="1"/>
  <c r="T35"/>
  <c r="T41"/>
  <c r="BY41"/>
  <c r="AJ43"/>
  <c r="BV43"/>
  <c r="BZ43" s="1"/>
  <c r="CA44"/>
  <c r="BH46"/>
  <c r="BQ46"/>
  <c r="BT46" s="1"/>
  <c r="T47"/>
  <c r="AJ47"/>
  <c r="BU48"/>
  <c r="AL50"/>
  <c r="BZ50" s="1"/>
  <c r="BP51"/>
  <c r="BY52"/>
  <c r="BX52"/>
  <c r="BD53"/>
  <c r="BQ54"/>
  <c r="BT54" s="1"/>
  <c r="AK56"/>
  <c r="AN56" s="1"/>
  <c r="BY56"/>
  <c r="BX56"/>
  <c r="AL57"/>
  <c r="BU59"/>
  <c r="BY60"/>
  <c r="CB60" s="1"/>
  <c r="BX60"/>
  <c r="AL61"/>
  <c r="BZ61" s="1"/>
  <c r="BQ122"/>
  <c r="BT122" s="1"/>
  <c r="CA154"/>
  <c r="H158"/>
  <c r="H169" s="1"/>
  <c r="AB158"/>
  <c r="AB169" s="1"/>
  <c r="AR158"/>
  <c r="AR169" s="1"/>
  <c r="BB158"/>
  <c r="BB169" s="1"/>
  <c r="BQ11"/>
  <c r="BT11" s="1"/>
  <c r="BD12"/>
  <c r="AK13"/>
  <c r="AN13" s="1"/>
  <c r="BD14"/>
  <c r="T15"/>
  <c r="AK15"/>
  <c r="AN15" s="1"/>
  <c r="CA15"/>
  <c r="AL16"/>
  <c r="AL158" s="1"/>
  <c r="AL169" s="1"/>
  <c r="AK17"/>
  <c r="AN17" s="1"/>
  <c r="BV18"/>
  <c r="BZ18" s="1"/>
  <c r="BW19"/>
  <c r="CA19" s="1"/>
  <c r="AJ20"/>
  <c r="BH21"/>
  <c r="BQ21"/>
  <c r="BT21" s="1"/>
  <c r="BY22"/>
  <c r="BR22"/>
  <c r="BD25"/>
  <c r="T26"/>
  <c r="AJ26"/>
  <c r="T27"/>
  <c r="AK27"/>
  <c r="AN27" s="1"/>
  <c r="BV27"/>
  <c r="BZ27" s="1"/>
  <c r="T28"/>
  <c r="AL30"/>
  <c r="BZ30" s="1"/>
  <c r="T32"/>
  <c r="BL33"/>
  <c r="BP35"/>
  <c r="BH37"/>
  <c r="BQ37"/>
  <c r="BW38"/>
  <c r="CA38" s="1"/>
  <c r="AJ39"/>
  <c r="BH41"/>
  <c r="AJ42"/>
  <c r="BD43"/>
  <c r="BQ43"/>
  <c r="BT43" s="1"/>
  <c r="BU43"/>
  <c r="T44"/>
  <c r="AJ44"/>
  <c r="BQ45"/>
  <c r="BT45" s="1"/>
  <c r="BD48"/>
  <c r="BL48"/>
  <c r="T49"/>
  <c r="BW49"/>
  <c r="CA49" s="1"/>
  <c r="BD51"/>
  <c r="BQ51"/>
  <c r="BT51" s="1"/>
  <c r="BD52"/>
  <c r="BP53"/>
  <c r="BU53"/>
  <c r="BL54"/>
  <c r="T55"/>
  <c r="BQ57"/>
  <c r="BT57" s="1"/>
  <c r="AK58"/>
  <c r="AN58" s="1"/>
  <c r="CA58"/>
  <c r="BD59"/>
  <c r="BQ61"/>
  <c r="BT61" s="1"/>
  <c r="AK62"/>
  <c r="AN62" s="1"/>
  <c r="BT62"/>
  <c r="T63"/>
  <c r="AJ63"/>
  <c r="BT63"/>
  <c r="BX65"/>
  <c r="AL66"/>
  <c r="CA66"/>
  <c r="AN67"/>
  <c r="BV67"/>
  <c r="BZ67" s="1"/>
  <c r="BS69"/>
  <c r="BY69"/>
  <c r="BZ77"/>
  <c r="CA78"/>
  <c r="BZ80"/>
  <c r="AN85"/>
  <c r="AK98"/>
  <c r="CA110"/>
  <c r="BT127"/>
  <c r="AK16"/>
  <c r="T16"/>
  <c r="BL82"/>
  <c r="BQ82"/>
  <c r="BY85"/>
  <c r="BS102"/>
  <c r="BH102"/>
  <c r="BY114"/>
  <c r="BY119"/>
  <c r="AK120"/>
  <c r="AN120" s="1"/>
  <c r="T120"/>
  <c r="BH124"/>
  <c r="BR124"/>
  <c r="BV124" s="1"/>
  <c r="BZ124" s="1"/>
  <c r="BT126"/>
  <c r="BU126"/>
  <c r="AJ143"/>
  <c r="AK143"/>
  <c r="AN143" s="1"/>
  <c r="BT144"/>
  <c r="BU144"/>
  <c r="AJ148"/>
  <c r="AK148"/>
  <c r="AN148" s="1"/>
  <c r="BM158"/>
  <c r="BM169" s="1"/>
  <c r="BP9"/>
  <c r="AK14"/>
  <c r="AN14" s="1"/>
  <c r="T14"/>
  <c r="AK54"/>
  <c r="AN54" s="1"/>
  <c r="T54"/>
  <c r="AK59"/>
  <c r="AN59" s="1"/>
  <c r="T59"/>
  <c r="T82"/>
  <c r="AK82"/>
  <c r="AN82" s="1"/>
  <c r="AM91"/>
  <c r="CA91" s="1"/>
  <c r="T91"/>
  <c r="AJ106"/>
  <c r="AK106"/>
  <c r="AN106" s="1"/>
  <c r="BT116"/>
  <c r="BU116"/>
  <c r="BY120"/>
  <c r="AK11"/>
  <c r="AN11" s="1"/>
  <c r="T11"/>
  <c r="T158" s="1"/>
  <c r="T169" s="1"/>
  <c r="AK20"/>
  <c r="AN20" s="1"/>
  <c r="T20"/>
  <c r="AK39"/>
  <c r="AN39" s="1"/>
  <c r="T39"/>
  <c r="AK42"/>
  <c r="AN42" s="1"/>
  <c r="T42"/>
  <c r="AK50"/>
  <c r="AN50" s="1"/>
  <c r="T50"/>
  <c r="AK57"/>
  <c r="T57"/>
  <c r="AK61"/>
  <c r="T61"/>
  <c r="AM72"/>
  <c r="AN72" s="1"/>
  <c r="T72"/>
  <c r="BD72"/>
  <c r="AK74"/>
  <c r="AN74" s="1"/>
  <c r="T74"/>
  <c r="AK77"/>
  <c r="T77"/>
  <c r="T78"/>
  <c r="AL78"/>
  <c r="AN78" s="1"/>
  <c r="AK80"/>
  <c r="AN80" s="1"/>
  <c r="T80"/>
  <c r="BW85"/>
  <c r="CA85" s="1"/>
  <c r="BT85"/>
  <c r="AK96"/>
  <c r="T96"/>
  <c r="AJ97"/>
  <c r="AK97"/>
  <c r="AN97" s="1"/>
  <c r="BU124"/>
  <c r="BD124"/>
  <c r="AM142"/>
  <c r="T142"/>
  <c r="CA10"/>
  <c r="BV12"/>
  <c r="BZ12" s="1"/>
  <c r="CA13"/>
  <c r="AN19"/>
  <c r="AN22"/>
  <c r="BZ25"/>
  <c r="BS27"/>
  <c r="BW27" s="1"/>
  <c r="CA27" s="1"/>
  <c r="BU32"/>
  <c r="AK34"/>
  <c r="AN34" s="1"/>
  <c r="BQ38"/>
  <c r="BU49"/>
  <c r="BU55"/>
  <c r="CA56"/>
  <c r="BZ86"/>
  <c r="BZ87"/>
  <c r="BT124"/>
  <c r="BF158"/>
  <c r="BF169" s="1"/>
  <c r="AT172" s="1"/>
  <c r="BN158"/>
  <c r="BN169" s="1"/>
  <c r="BN170" s="1"/>
  <c r="BR10"/>
  <c r="BV10" s="1"/>
  <c r="BZ10" s="1"/>
  <c r="AJ13"/>
  <c r="BQ14"/>
  <c r="BT14" s="1"/>
  <c r="BD15"/>
  <c r="BD16"/>
  <c r="BS20"/>
  <c r="BW20" s="1"/>
  <c r="CA20" s="1"/>
  <c r="BY20"/>
  <c r="CB20" s="1"/>
  <c r="BT26"/>
  <c r="BD27"/>
  <c r="AK29"/>
  <c r="AN29" s="1"/>
  <c r="BP33"/>
  <c r="BL35"/>
  <c r="BR37"/>
  <c r="BV37" s="1"/>
  <c r="BZ37" s="1"/>
  <c r="BS39"/>
  <c r="BW39" s="1"/>
  <c r="CA39" s="1"/>
  <c r="BY39"/>
  <c r="CB39" s="1"/>
  <c r="BQ48"/>
  <c r="BT48" s="1"/>
  <c r="CA53"/>
  <c r="BZ57"/>
  <c r="BH62"/>
  <c r="AK65"/>
  <c r="AN65" s="1"/>
  <c r="BZ78"/>
  <c r="BV82"/>
  <c r="BZ82" s="1"/>
  <c r="CA87"/>
  <c r="BZ90"/>
  <c r="AN91"/>
  <c r="BU99"/>
  <c r="AN113"/>
  <c r="R158"/>
  <c r="R169" s="1"/>
  <c r="AI158"/>
  <c r="AI169" s="1"/>
  <c r="BG158"/>
  <c r="BG169" s="1"/>
  <c r="BL9"/>
  <c r="BQ10"/>
  <c r="BT10" s="1"/>
  <c r="Q158"/>
  <c r="Q169" s="1"/>
  <c r="X158"/>
  <c r="X169" s="1"/>
  <c r="AH158"/>
  <c r="AH169" s="1"/>
  <c r="AM9"/>
  <c r="BQ9"/>
  <c r="BV9"/>
  <c r="BD10"/>
  <c r="BD11"/>
  <c r="BD158" s="1"/>
  <c r="BD169" s="1"/>
  <c r="T12"/>
  <c r="BZ16"/>
  <c r="BX17"/>
  <c r="BD18"/>
  <c r="BU18"/>
  <c r="AJ19"/>
  <c r="BL19"/>
  <c r="BT20"/>
  <c r="BD21"/>
  <c r="AJ22"/>
  <c r="T23"/>
  <c r="BP26"/>
  <c r="BV28"/>
  <c r="BZ28" s="1"/>
  <c r="BW29"/>
  <c r="CA29" s="1"/>
  <c r="BV32"/>
  <c r="BZ32" s="1"/>
  <c r="BD34"/>
  <c r="BX34"/>
  <c r="BD35"/>
  <c r="BQ35"/>
  <c r="BT36"/>
  <c r="BD37"/>
  <c r="AJ38"/>
  <c r="BT39"/>
  <c r="BD40"/>
  <c r="BX40"/>
  <c r="BD41"/>
  <c r="BS41"/>
  <c r="BW41" s="1"/>
  <c r="CA41" s="1"/>
  <c r="BQ42"/>
  <c r="BT42" s="1"/>
  <c r="BD45"/>
  <c r="T46"/>
  <c r="BH48"/>
  <c r="BU50"/>
  <c r="BQ50"/>
  <c r="BT50" s="1"/>
  <c r="BH51"/>
  <c r="BU51"/>
  <c r="T52"/>
  <c r="T53"/>
  <c r="BH54"/>
  <c r="BV55"/>
  <c r="BZ55" s="1"/>
  <c r="BT56"/>
  <c r="BU57"/>
  <c r="BX58"/>
  <c r="BZ59"/>
  <c r="T60"/>
  <c r="AJ60"/>
  <c r="BT60"/>
  <c r="BU61"/>
  <c r="AK63"/>
  <c r="AN63" s="1"/>
  <c r="CA63"/>
  <c r="BD64"/>
  <c r="BS64"/>
  <c r="BW64" s="1"/>
  <c r="CA64" s="1"/>
  <c r="BH67"/>
  <c r="BZ68"/>
  <c r="CA72"/>
  <c r="AK73"/>
  <c r="AN73" s="1"/>
  <c r="BV73"/>
  <c r="BZ73" s="1"/>
  <c r="BT74"/>
  <c r="AK76"/>
  <c r="AN76" s="1"/>
  <c r="BV76"/>
  <c r="BZ76" s="1"/>
  <c r="BW77"/>
  <c r="CA77" s="1"/>
  <c r="BT77"/>
  <c r="CA81"/>
  <c r="BT83"/>
  <c r="BV88"/>
  <c r="BZ88" s="1"/>
  <c r="BW90"/>
  <c r="CA90" s="1"/>
  <c r="BV92"/>
  <c r="BZ92" s="1"/>
  <c r="AN142"/>
  <c r="BH78"/>
  <c r="BQ78"/>
  <c r="BT78" s="1"/>
  <c r="BX80"/>
  <c r="BY80"/>
  <c r="CB80" s="1"/>
  <c r="BD81"/>
  <c r="AK83"/>
  <c r="AN83" s="1"/>
  <c r="T83"/>
  <c r="BH87"/>
  <c r="BQ87"/>
  <c r="BT87" s="1"/>
  <c r="BY90"/>
  <c r="CB90" s="1"/>
  <c r="BD91"/>
  <c r="BH94"/>
  <c r="BS94"/>
  <c r="BW94" s="1"/>
  <c r="CA94" s="1"/>
  <c r="AL95"/>
  <c r="T95"/>
  <c r="T101"/>
  <c r="AL101"/>
  <c r="AK104"/>
  <c r="AN104" s="1"/>
  <c r="T104"/>
  <c r="BT105"/>
  <c r="BV105"/>
  <c r="BZ105" s="1"/>
  <c r="BH110"/>
  <c r="BQ110"/>
  <c r="BT110" s="1"/>
  <c r="AK116"/>
  <c r="T116"/>
  <c r="BT121"/>
  <c r="BV121"/>
  <c r="BT125"/>
  <c r="BW125"/>
  <c r="CA125" s="1"/>
  <c r="BD131"/>
  <c r="AK137"/>
  <c r="AN137" s="1"/>
  <c r="T137"/>
  <c r="BT137"/>
  <c r="BU137"/>
  <c r="BU141"/>
  <c r="BD141"/>
  <c r="BH142"/>
  <c r="BS142"/>
  <c r="BY143"/>
  <c r="CB143" s="1"/>
  <c r="BH71"/>
  <c r="BQ71"/>
  <c r="BT71" s="1"/>
  <c r="AK93"/>
  <c r="AN93" s="1"/>
  <c r="T93"/>
  <c r="BT93"/>
  <c r="BU93"/>
  <c r="AK94"/>
  <c r="AN94" s="1"/>
  <c r="T94"/>
  <c r="BU102"/>
  <c r="BD102"/>
  <c r="AK103"/>
  <c r="T103"/>
  <c r="T105"/>
  <c r="AL105"/>
  <c r="AN105" s="1"/>
  <c r="AK115"/>
  <c r="AN115" s="1"/>
  <c r="T115"/>
  <c r="BH131"/>
  <c r="BQ131"/>
  <c r="BT131" s="1"/>
  <c r="BH141"/>
  <c r="BS141"/>
  <c r="BW141" s="1"/>
  <c r="CA141" s="1"/>
  <c r="AK79"/>
  <c r="AN79" s="1"/>
  <c r="BQ79"/>
  <c r="BT79" s="1"/>
  <c r="BT80"/>
  <c r="BZ81"/>
  <c r="BV85"/>
  <c r="BZ85" s="1"/>
  <c r="AK88"/>
  <c r="AN88" s="1"/>
  <c r="BV89"/>
  <c r="BZ89" s="1"/>
  <c r="BT90"/>
  <c r="BZ91"/>
  <c r="BS92"/>
  <c r="BW92" s="1"/>
  <c r="CA92" s="1"/>
  <c r="BU96"/>
  <c r="BW100"/>
  <c r="CA100" s="1"/>
  <c r="BV103"/>
  <c r="BZ103" s="1"/>
  <c r="AM105"/>
  <c r="CA105" s="1"/>
  <c r="AL109"/>
  <c r="BZ109" s="1"/>
  <c r="BV113"/>
  <c r="BZ113" s="1"/>
  <c r="CA124"/>
  <c r="AN129"/>
  <c r="BT135"/>
  <c r="BZ144"/>
  <c r="BS156"/>
  <c r="L158"/>
  <c r="L169" s="1"/>
  <c r="S158"/>
  <c r="S169" s="1"/>
  <c r="BA158"/>
  <c r="BA169" s="1"/>
  <c r="BE158"/>
  <c r="BE169" s="1"/>
  <c r="BK158"/>
  <c r="BK169" s="1"/>
  <c r="BP67"/>
  <c r="AJ69"/>
  <c r="BS70"/>
  <c r="BW70" s="1"/>
  <c r="CA70" s="1"/>
  <c r="BT70"/>
  <c r="BQ72"/>
  <c r="BT72" s="1"/>
  <c r="BW73"/>
  <c r="CA73" s="1"/>
  <c r="AJ74"/>
  <c r="BP74"/>
  <c r="AJ76"/>
  <c r="BD78"/>
  <c r="BQ81"/>
  <c r="BT81" s="1"/>
  <c r="BW82"/>
  <c r="CA82" s="1"/>
  <c r="AJ83"/>
  <c r="BP83"/>
  <c r="AJ85"/>
  <c r="BQ86"/>
  <c r="BD87"/>
  <c r="BS88"/>
  <c r="AJ89"/>
  <c r="BQ89"/>
  <c r="BQ91"/>
  <c r="BT91" s="1"/>
  <c r="BS95"/>
  <c r="BW95" s="1"/>
  <c r="CA95" s="1"/>
  <c r="AL96"/>
  <c r="BD99"/>
  <c r="BV99"/>
  <c r="BZ99" s="1"/>
  <c r="AJ104"/>
  <c r="BQ107"/>
  <c r="BD110"/>
  <c r="AJ116"/>
  <c r="BZ123"/>
  <c r="AN126"/>
  <c r="BT141"/>
  <c r="BU146"/>
  <c r="BQ150"/>
  <c r="AN151"/>
  <c r="AN155"/>
  <c r="AK70"/>
  <c r="AN70" s="1"/>
  <c r="T70"/>
  <c r="T71"/>
  <c r="AL71"/>
  <c r="AN71" s="1"/>
  <c r="AK86"/>
  <c r="AN86" s="1"/>
  <c r="T86"/>
  <c r="BU88"/>
  <c r="BD88"/>
  <c r="BU94"/>
  <c r="BD94"/>
  <c r="BX100"/>
  <c r="BT101"/>
  <c r="BV101"/>
  <c r="BY104"/>
  <c r="BQ111"/>
  <c r="BT111" s="1"/>
  <c r="BH111"/>
  <c r="AK112"/>
  <c r="AN112" s="1"/>
  <c r="T112"/>
  <c r="BD113"/>
  <c r="BT115"/>
  <c r="BU115"/>
  <c r="BL123"/>
  <c r="BQ123"/>
  <c r="BY129"/>
  <c r="BT130"/>
  <c r="BU130"/>
  <c r="BQ132"/>
  <c r="BT132" s="1"/>
  <c r="BH132"/>
  <c r="BL133"/>
  <c r="BQ133"/>
  <c r="BY139"/>
  <c r="BU140"/>
  <c r="AK144"/>
  <c r="AN144" s="1"/>
  <c r="T144"/>
  <c r="BU148"/>
  <c r="BD148"/>
  <c r="AK149"/>
  <c r="AN149" s="1"/>
  <c r="T149"/>
  <c r="BY153"/>
  <c r="CB153" s="1"/>
  <c r="BU156"/>
  <c r="BD156"/>
  <c r="BR66"/>
  <c r="AJ67"/>
  <c r="BD67"/>
  <c r="BQ68"/>
  <c r="BT68" s="1"/>
  <c r="BX70"/>
  <c r="AJ73"/>
  <c r="BQ75"/>
  <c r="BT75" s="1"/>
  <c r="BW76"/>
  <c r="CA76" s="1"/>
  <c r="AJ77"/>
  <c r="BD79"/>
  <c r="BV79"/>
  <c r="BZ79" s="1"/>
  <c r="AJ80"/>
  <c r="BP80"/>
  <c r="AJ82"/>
  <c r="T84"/>
  <c r="BR84"/>
  <c r="BW86"/>
  <c r="CA86" s="1"/>
  <c r="BW89"/>
  <c r="CA89" s="1"/>
  <c r="AJ90"/>
  <c r="BP90"/>
  <c r="AJ92"/>
  <c r="BZ93"/>
  <c r="BY95"/>
  <c r="BW97"/>
  <c r="CA97" s="1"/>
  <c r="BW98"/>
  <c r="CA98" s="1"/>
  <c r="AN101"/>
  <c r="BH106"/>
  <c r="BQ106"/>
  <c r="BT106" s="1"/>
  <c r="BU108"/>
  <c r="CA121"/>
  <c r="BZ125"/>
  <c r="BT128"/>
  <c r="BZ128"/>
  <c r="BW133"/>
  <c r="CA133" s="1"/>
  <c r="BV136"/>
  <c r="BZ136" s="1"/>
  <c r="AN139"/>
  <c r="BW139"/>
  <c r="CA139" s="1"/>
  <c r="CA145"/>
  <c r="BZ149"/>
  <c r="BZ151"/>
  <c r="CA155"/>
  <c r="BX101"/>
  <c r="BY101"/>
  <c r="BY105"/>
  <c r="T108"/>
  <c r="AL108"/>
  <c r="AN108" s="1"/>
  <c r="T110"/>
  <c r="AL110"/>
  <c r="AN110" s="1"/>
  <c r="AM118"/>
  <c r="AN118" s="1"/>
  <c r="T118"/>
  <c r="T121"/>
  <c r="AL121"/>
  <c r="AN121" s="1"/>
  <c r="AK130"/>
  <c r="AN130" s="1"/>
  <c r="T130"/>
  <c r="AK133"/>
  <c r="AN133" s="1"/>
  <c r="T133"/>
  <c r="AK136"/>
  <c r="T136"/>
  <c r="AM152"/>
  <c r="CA152" s="1"/>
  <c r="T152"/>
  <c r="BQ67"/>
  <c r="BT67" s="1"/>
  <c r="BU67"/>
  <c r="BH70"/>
  <c r="BH77"/>
  <c r="BD98"/>
  <c r="BW99"/>
  <c r="CA99" s="1"/>
  <c r="AJ103"/>
  <c r="BS104"/>
  <c r="BW104" s="1"/>
  <c r="CA104" s="1"/>
  <c r="CA108"/>
  <c r="AJ112"/>
  <c r="BU112"/>
  <c r="BH112"/>
  <c r="BR112"/>
  <c r="BV112" s="1"/>
  <c r="BZ112" s="1"/>
  <c r="T113"/>
  <c r="BQ113"/>
  <c r="BT113" s="1"/>
  <c r="BW114"/>
  <c r="CA114" s="1"/>
  <c r="AJ115"/>
  <c r="BW120"/>
  <c r="CA120" s="1"/>
  <c r="BV133"/>
  <c r="BZ133" s="1"/>
  <c r="AL134"/>
  <c r="BU134"/>
  <c r="BZ134"/>
  <c r="AK146"/>
  <c r="AN146" s="1"/>
  <c r="BU147"/>
  <c r="BQ147"/>
  <c r="BT147" s="1"/>
  <c r="AN152"/>
  <c r="BT153"/>
  <c r="AM155"/>
  <c r="AK157"/>
  <c r="AN157" s="1"/>
  <c r="T165"/>
  <c r="AK100"/>
  <c r="AN100" s="1"/>
  <c r="T100"/>
  <c r="AK107"/>
  <c r="AN107" s="1"/>
  <c r="T107"/>
  <c r="AK109"/>
  <c r="T109"/>
  <c r="BD111"/>
  <c r="BY117"/>
  <c r="BH117"/>
  <c r="BS117"/>
  <c r="BW117" s="1"/>
  <c r="CA117" s="1"/>
  <c r="BT118"/>
  <c r="BW118"/>
  <c r="CA118" s="1"/>
  <c r="BD122"/>
  <c r="BU122"/>
  <c r="AM125"/>
  <c r="T125"/>
  <c r="AM128"/>
  <c r="CA128" s="1"/>
  <c r="T128"/>
  <c r="BD132"/>
  <c r="BU135"/>
  <c r="BD135"/>
  <c r="AK140"/>
  <c r="AN140" s="1"/>
  <c r="T140"/>
  <c r="BQ145"/>
  <c r="BT145" s="1"/>
  <c r="BH145"/>
  <c r="BL149"/>
  <c r="BQ149"/>
  <c r="BD166"/>
  <c r="BW166"/>
  <c r="CA168"/>
  <c r="CB168" s="1"/>
  <c r="BX168"/>
  <c r="BV96"/>
  <c r="BZ96" s="1"/>
  <c r="BY97"/>
  <c r="CB97" s="1"/>
  <c r="BR98"/>
  <c r="AJ99"/>
  <c r="BV102"/>
  <c r="BZ102" s="1"/>
  <c r="BS103"/>
  <c r="BW107"/>
  <c r="CA107" s="1"/>
  <c r="BZ108"/>
  <c r="BW109"/>
  <c r="CA109" s="1"/>
  <c r="BZ111"/>
  <c r="BV114"/>
  <c r="BZ114" s="1"/>
  <c r="AL116"/>
  <c r="BZ116" s="1"/>
  <c r="AN119"/>
  <c r="AN125"/>
  <c r="AN128"/>
  <c r="BW130"/>
  <c r="CA130" s="1"/>
  <c r="AM131"/>
  <c r="AN131" s="1"/>
  <c r="AM141"/>
  <c r="AN141" s="1"/>
  <c r="BU145"/>
  <c r="BV146"/>
  <c r="BZ146" s="1"/>
  <c r="AN153"/>
  <c r="CA153"/>
  <c r="BV157"/>
  <c r="BZ157" s="1"/>
  <c r="BU118"/>
  <c r="BD118"/>
  <c r="BY121"/>
  <c r="BU125"/>
  <c r="BD125"/>
  <c r="BU128"/>
  <c r="BD128"/>
  <c r="AK147"/>
  <c r="AN147" s="1"/>
  <c r="T147"/>
  <c r="BU152"/>
  <c r="BD152"/>
  <c r="AK154"/>
  <c r="AN154" s="1"/>
  <c r="T154"/>
  <c r="BX155"/>
  <c r="BY155"/>
  <c r="CB155" s="1"/>
  <c r="AK159"/>
  <c r="AN159" s="1"/>
  <c r="T159"/>
  <c r="T160"/>
  <c r="AL160"/>
  <c r="AN160" s="1"/>
  <c r="AK163"/>
  <c r="AN163" s="1"/>
  <c r="T163"/>
  <c r="T164"/>
  <c r="AL164"/>
  <c r="AN164" s="1"/>
  <c r="BH104"/>
  <c r="BW119"/>
  <c r="CA119" s="1"/>
  <c r="AJ120"/>
  <c r="BH125"/>
  <c r="BH126"/>
  <c r="BH128"/>
  <c r="BW129"/>
  <c r="CA129" s="1"/>
  <c r="AJ130"/>
  <c r="AJ133"/>
  <c r="BD133"/>
  <c r="T135"/>
  <c r="AJ136"/>
  <c r="BD136"/>
  <c r="AJ137"/>
  <c r="BW137"/>
  <c r="CA137" s="1"/>
  <c r="BV139"/>
  <c r="BZ139" s="1"/>
  <c r="BW143"/>
  <c r="CA143" s="1"/>
  <c r="BL145"/>
  <c r="AJ149"/>
  <c r="BD149"/>
  <c r="BW150"/>
  <c r="CA150" s="1"/>
  <c r="BH152"/>
  <c r="BT154"/>
  <c r="BT155"/>
  <c r="BV156"/>
  <c r="BZ156" s="1"/>
  <c r="BW167"/>
  <c r="AK123"/>
  <c r="AN123" s="1"/>
  <c r="T123"/>
  <c r="AK134"/>
  <c r="T134"/>
  <c r="BR138"/>
  <c r="BH138"/>
  <c r="BU142"/>
  <c r="BD142"/>
  <c r="AK150"/>
  <c r="AN150" s="1"/>
  <c r="T150"/>
  <c r="BH151"/>
  <c r="BQ151"/>
  <c r="BT151" s="1"/>
  <c r="BW115"/>
  <c r="CA115" s="1"/>
  <c r="BW116"/>
  <c r="CA116" s="1"/>
  <c r="BV119"/>
  <c r="BZ119" s="1"/>
  <c r="BW123"/>
  <c r="CA123" s="1"/>
  <c r="BD126"/>
  <c r="BW126"/>
  <c r="CA126" s="1"/>
  <c r="BV129"/>
  <c r="BZ129" s="1"/>
  <c r="BV132"/>
  <c r="BZ132" s="1"/>
  <c r="BV135"/>
  <c r="BZ135" s="1"/>
  <c r="BS136"/>
  <c r="BD139"/>
  <c r="AJ140"/>
  <c r="BS140"/>
  <c r="BW140" s="1"/>
  <c r="CA140" s="1"/>
  <c r="BV143"/>
  <c r="BZ143" s="1"/>
  <c r="AJ144"/>
  <c r="BW144"/>
  <c r="CA144" s="1"/>
  <c r="BW146"/>
  <c r="CA146" s="1"/>
  <c r="BV148"/>
  <c r="BZ148" s="1"/>
  <c r="BU151"/>
  <c r="BV153"/>
  <c r="BZ153" s="1"/>
  <c r="BW157"/>
  <c r="CA157" s="1"/>
  <c r="T168"/>
  <c r="AJ168"/>
  <c r="T117"/>
  <c r="T124"/>
  <c r="T127"/>
  <c r="T131"/>
  <c r="T138"/>
  <c r="T141"/>
  <c r="T145"/>
  <c r="T151"/>
  <c r="T155"/>
  <c r="BY145" l="1"/>
  <c r="CB145" s="1"/>
  <c r="BX145"/>
  <c r="BW103"/>
  <c r="BT103"/>
  <c r="CA166"/>
  <c r="CB166" s="1"/>
  <c r="BX166"/>
  <c r="BX122"/>
  <c r="BY122"/>
  <c r="CB122" s="1"/>
  <c r="BX112"/>
  <c r="BY112"/>
  <c r="CB112" s="1"/>
  <c r="BY156"/>
  <c r="BY88"/>
  <c r="BT35"/>
  <c r="BU35"/>
  <c r="BX49"/>
  <c r="BY49"/>
  <c r="CB49" s="1"/>
  <c r="BX32"/>
  <c r="BY32"/>
  <c r="CB32" s="1"/>
  <c r="BX116"/>
  <c r="BY116"/>
  <c r="CB116" s="1"/>
  <c r="BU82"/>
  <c r="BT82"/>
  <c r="BY53"/>
  <c r="CB53" s="1"/>
  <c r="BX53"/>
  <c r="BY43"/>
  <c r="CB43" s="1"/>
  <c r="BX43"/>
  <c r="BY48"/>
  <c r="CB48" s="1"/>
  <c r="BX48"/>
  <c r="BX127"/>
  <c r="BY127"/>
  <c r="CB127" s="1"/>
  <c r="BY84"/>
  <c r="BX11"/>
  <c r="BY11"/>
  <c r="CB11" s="1"/>
  <c r="BW136"/>
  <c r="CA136" s="1"/>
  <c r="BT136"/>
  <c r="BY142"/>
  <c r="BX142"/>
  <c r="BY125"/>
  <c r="CB125" s="1"/>
  <c r="BX125"/>
  <c r="BY118"/>
  <c r="CB118" s="1"/>
  <c r="BX118"/>
  <c r="BV98"/>
  <c r="BT98"/>
  <c r="AN136"/>
  <c r="BY136"/>
  <c r="CB136" s="1"/>
  <c r="BV84"/>
  <c r="BZ84" s="1"/>
  <c r="BT84"/>
  <c r="BX115"/>
  <c r="BY115"/>
  <c r="CB115" s="1"/>
  <c r="BY146"/>
  <c r="CB146" s="1"/>
  <c r="BX146"/>
  <c r="BU89"/>
  <c r="BT89"/>
  <c r="BT86"/>
  <c r="BU86"/>
  <c r="BX96"/>
  <c r="BY96"/>
  <c r="CB96" s="1"/>
  <c r="BY102"/>
  <c r="CB102" s="1"/>
  <c r="BX61"/>
  <c r="BY61"/>
  <c r="CB61" s="1"/>
  <c r="BX51"/>
  <c r="BY51"/>
  <c r="CB51" s="1"/>
  <c r="BY18"/>
  <c r="CB18" s="1"/>
  <c r="BQ158"/>
  <c r="BQ169" s="1"/>
  <c r="BT9"/>
  <c r="BU9"/>
  <c r="BX55"/>
  <c r="BY55"/>
  <c r="CB55" s="1"/>
  <c r="AN98"/>
  <c r="BY98"/>
  <c r="BT18"/>
  <c r="BW18"/>
  <c r="CA18" s="1"/>
  <c r="BU76"/>
  <c r="BT76"/>
  <c r="BU73"/>
  <c r="BT73"/>
  <c r="BX33"/>
  <c r="BY33"/>
  <c r="CB33" s="1"/>
  <c r="BY24"/>
  <c r="CB24" s="1"/>
  <c r="BX24"/>
  <c r="BX29"/>
  <c r="BY29"/>
  <c r="CB29" s="1"/>
  <c r="CB121"/>
  <c r="CB105"/>
  <c r="BX139"/>
  <c r="BX129"/>
  <c r="BX104"/>
  <c r="AM158"/>
  <c r="AM169" s="1"/>
  <c r="BX157"/>
  <c r="CB119"/>
  <c r="BX92"/>
  <c r="BT37"/>
  <c r="CB56"/>
  <c r="BZ110"/>
  <c r="BY70"/>
  <c r="CB70" s="1"/>
  <c r="BY65"/>
  <c r="CB65" s="1"/>
  <c r="CB27"/>
  <c r="BT95"/>
  <c r="BU75"/>
  <c r="BU14"/>
  <c r="BU10"/>
  <c r="BT117"/>
  <c r="AN134"/>
  <c r="BT112"/>
  <c r="BU132"/>
  <c r="BX117"/>
  <c r="AN109"/>
  <c r="BT104"/>
  <c r="BX95"/>
  <c r="CB139"/>
  <c r="CB129"/>
  <c r="CB104"/>
  <c r="BY100"/>
  <c r="CB100" s="1"/>
  <c r="BU71"/>
  <c r="BU78"/>
  <c r="BU131"/>
  <c r="BU91"/>
  <c r="BU81"/>
  <c r="BZ71"/>
  <c r="BU42"/>
  <c r="BX77"/>
  <c r="BY58"/>
  <c r="CB58" s="1"/>
  <c r="AN57"/>
  <c r="BX120"/>
  <c r="BX114"/>
  <c r="BX85"/>
  <c r="AN16"/>
  <c r="CA75"/>
  <c r="BY34"/>
  <c r="CB34" s="1"/>
  <c r="BU46"/>
  <c r="BY36"/>
  <c r="CB36" s="1"/>
  <c r="BU23"/>
  <c r="BY63"/>
  <c r="CB63" s="1"/>
  <c r="BX27"/>
  <c r="BY17"/>
  <c r="CB17" s="1"/>
  <c r="BU106"/>
  <c r="BY83"/>
  <c r="CB83" s="1"/>
  <c r="BZ95"/>
  <c r="CB95" s="1"/>
  <c r="AJ158"/>
  <c r="AJ169" s="1"/>
  <c r="BU21"/>
  <c r="BU37"/>
  <c r="BT41"/>
  <c r="BX151"/>
  <c r="BY151"/>
  <c r="CB151" s="1"/>
  <c r="BX167"/>
  <c r="CA167"/>
  <c r="CB167" s="1"/>
  <c r="BT149"/>
  <c r="BU149"/>
  <c r="BX147"/>
  <c r="BY147"/>
  <c r="CB147" s="1"/>
  <c r="BX67"/>
  <c r="BY67"/>
  <c r="CB67" s="1"/>
  <c r="BV66"/>
  <c r="BZ66" s="1"/>
  <c r="BT66"/>
  <c r="BY148"/>
  <c r="CB148" s="1"/>
  <c r="BX148"/>
  <c r="BX94"/>
  <c r="BY94"/>
  <c r="CB94" s="1"/>
  <c r="BT150"/>
  <c r="BU150"/>
  <c r="BT107"/>
  <c r="BU107"/>
  <c r="BW156"/>
  <c r="CA156" s="1"/>
  <c r="BT156"/>
  <c r="BY93"/>
  <c r="CB93" s="1"/>
  <c r="BX93"/>
  <c r="BT142"/>
  <c r="BW142"/>
  <c r="CA142" s="1"/>
  <c r="BX137"/>
  <c r="BY137"/>
  <c r="CB137" s="1"/>
  <c r="BY50"/>
  <c r="CB50" s="1"/>
  <c r="BX50"/>
  <c r="BZ9"/>
  <c r="BU38"/>
  <c r="BT38"/>
  <c r="BX144"/>
  <c r="BY144"/>
  <c r="CB144" s="1"/>
  <c r="BX126"/>
  <c r="BY126"/>
  <c r="CB126" s="1"/>
  <c r="BV22"/>
  <c r="BT22"/>
  <c r="BS158"/>
  <c r="BS169" s="1"/>
  <c r="BW9"/>
  <c r="AN9"/>
  <c r="AK158"/>
  <c r="BY79"/>
  <c r="CB79" s="1"/>
  <c r="BX79"/>
  <c r="BY28"/>
  <c r="CB28" s="1"/>
  <c r="BX28"/>
  <c r="BY19"/>
  <c r="CB19" s="1"/>
  <c r="BX19"/>
  <c r="BY68"/>
  <c r="CB68" s="1"/>
  <c r="BX68"/>
  <c r="BY66"/>
  <c r="CB66" s="1"/>
  <c r="BX66"/>
  <c r="BX30"/>
  <c r="BY30"/>
  <c r="CB30" s="1"/>
  <c r="BX15"/>
  <c r="BY15"/>
  <c r="CB15" s="1"/>
  <c r="BY44"/>
  <c r="CB44" s="1"/>
  <c r="BX44"/>
  <c r="BV138"/>
  <c r="BT138"/>
  <c r="BY152"/>
  <c r="CB152" s="1"/>
  <c r="BX152"/>
  <c r="BY128"/>
  <c r="CB128" s="1"/>
  <c r="BX128"/>
  <c r="BY135"/>
  <c r="CB135" s="1"/>
  <c r="BX135"/>
  <c r="BX134"/>
  <c r="BY134"/>
  <c r="CB134" s="1"/>
  <c r="BY108"/>
  <c r="CB108" s="1"/>
  <c r="BX108"/>
  <c r="BX140"/>
  <c r="BY140"/>
  <c r="CB140" s="1"/>
  <c r="BT133"/>
  <c r="BU133"/>
  <c r="BX130"/>
  <c r="BY130"/>
  <c r="CB130" s="1"/>
  <c r="BT123"/>
  <c r="BU123"/>
  <c r="BW88"/>
  <c r="CA88" s="1"/>
  <c r="BT88"/>
  <c r="AN103"/>
  <c r="BY103"/>
  <c r="BX141"/>
  <c r="BY141"/>
  <c r="CB141" s="1"/>
  <c r="BX57"/>
  <c r="BY57"/>
  <c r="CB57" s="1"/>
  <c r="BX99"/>
  <c r="BY99"/>
  <c r="CB99" s="1"/>
  <c r="BX124"/>
  <c r="BY124"/>
  <c r="CB124" s="1"/>
  <c r="AN77"/>
  <c r="BY77"/>
  <c r="CB77" s="1"/>
  <c r="BT102"/>
  <c r="BW102"/>
  <c r="CA102" s="1"/>
  <c r="BW69"/>
  <c r="BT69"/>
  <c r="BX59"/>
  <c r="BY59"/>
  <c r="CB59" s="1"/>
  <c r="BX109"/>
  <c r="BY109"/>
  <c r="CB109" s="1"/>
  <c r="AN92"/>
  <c r="BY92"/>
  <c r="CB92" s="1"/>
  <c r="BY13"/>
  <c r="CB13" s="1"/>
  <c r="BX13"/>
  <c r="BY47"/>
  <c r="CB47" s="1"/>
  <c r="BX47"/>
  <c r="CB117"/>
  <c r="BT140"/>
  <c r="BU113"/>
  <c r="BX97"/>
  <c r="BZ121"/>
  <c r="CB120"/>
  <c r="BP158"/>
  <c r="BP169" s="1"/>
  <c r="CB114"/>
  <c r="CB85"/>
  <c r="BY62"/>
  <c r="CB62" s="1"/>
  <c r="BR158"/>
  <c r="BR169" s="1"/>
  <c r="AN30"/>
  <c r="BU25"/>
  <c r="BX41"/>
  <c r="AN68"/>
  <c r="BX121"/>
  <c r="BU111"/>
  <c r="BX105"/>
  <c r="BX153"/>
  <c r="BZ101"/>
  <c r="CB101" s="1"/>
  <c r="BT94"/>
  <c r="CA131"/>
  <c r="BU110"/>
  <c r="BU87"/>
  <c r="BX143"/>
  <c r="AN116"/>
  <c r="BX90"/>
  <c r="BY31"/>
  <c r="CB31" s="1"/>
  <c r="BL158"/>
  <c r="BL169" s="1"/>
  <c r="BT64"/>
  <c r="BU54"/>
  <c r="BX39"/>
  <c r="BY157"/>
  <c r="CB157" s="1"/>
  <c r="AN96"/>
  <c r="BU72"/>
  <c r="AN61"/>
  <c r="BX119"/>
  <c r="BY40"/>
  <c r="CB40" s="1"/>
  <c r="CB52"/>
  <c r="CB41"/>
  <c r="BT92"/>
  <c r="BX20"/>
  <c r="BY74"/>
  <c r="CB74" s="1"/>
  <c r="BY154"/>
  <c r="CB154" s="1"/>
  <c r="BU12"/>
  <c r="BU16"/>
  <c r="CB26"/>
  <c r="BU45"/>
  <c r="BY64"/>
  <c r="CB64" s="1"/>
  <c r="BX45" l="1"/>
  <c r="BY45"/>
  <c r="CB45" s="1"/>
  <c r="BY38"/>
  <c r="CB38" s="1"/>
  <c r="BX38"/>
  <c r="BY42"/>
  <c r="CB42" s="1"/>
  <c r="BX42"/>
  <c r="BX35"/>
  <c r="BY35"/>
  <c r="CB35" s="1"/>
  <c r="BY25"/>
  <c r="CB25" s="1"/>
  <c r="BX25"/>
  <c r="BW158"/>
  <c r="BW169" s="1"/>
  <c r="CA9"/>
  <c r="BX150"/>
  <c r="BY150"/>
  <c r="CB150" s="1"/>
  <c r="BX149"/>
  <c r="BY149"/>
  <c r="CB149" s="1"/>
  <c r="BZ98"/>
  <c r="CB98" s="1"/>
  <c r="BX98"/>
  <c r="BX16"/>
  <c r="BY16"/>
  <c r="CB16" s="1"/>
  <c r="BX22"/>
  <c r="BZ22"/>
  <c r="CB22" s="1"/>
  <c r="BX37"/>
  <c r="BY37"/>
  <c r="CB37" s="1"/>
  <c r="BY81"/>
  <c r="CB81" s="1"/>
  <c r="BX81"/>
  <c r="BX71"/>
  <c r="BY71"/>
  <c r="CB71" s="1"/>
  <c r="BY75"/>
  <c r="CB75" s="1"/>
  <c r="BX75"/>
  <c r="BY76"/>
  <c r="CB76" s="1"/>
  <c r="BX76"/>
  <c r="BX86"/>
  <c r="BY86"/>
  <c r="CB86" s="1"/>
  <c r="BV158"/>
  <c r="BV169" s="1"/>
  <c r="BT158"/>
  <c r="BT169" s="1"/>
  <c r="BX102"/>
  <c r="BX84"/>
  <c r="BX88"/>
  <c r="BX87"/>
  <c r="BY87"/>
  <c r="CB87" s="1"/>
  <c r="CA69"/>
  <c r="CB69" s="1"/>
  <c r="BX69"/>
  <c r="BZ138"/>
  <c r="CB138" s="1"/>
  <c r="BX138"/>
  <c r="BX131"/>
  <c r="BY131"/>
  <c r="CB131" s="1"/>
  <c r="BX10"/>
  <c r="BY10"/>
  <c r="CB10" s="1"/>
  <c r="BY73"/>
  <c r="CB73" s="1"/>
  <c r="BX73"/>
  <c r="BX12"/>
  <c r="BY12"/>
  <c r="CB12" s="1"/>
  <c r="BY111"/>
  <c r="CB111" s="1"/>
  <c r="BX111"/>
  <c r="BY21"/>
  <c r="CB21" s="1"/>
  <c r="BX21"/>
  <c r="BX106"/>
  <c r="BY106"/>
  <c r="CB106" s="1"/>
  <c r="BX23"/>
  <c r="BY23"/>
  <c r="CB23" s="1"/>
  <c r="BY91"/>
  <c r="CB91" s="1"/>
  <c r="BX91"/>
  <c r="BY132"/>
  <c r="CB132" s="1"/>
  <c r="BX132"/>
  <c r="BY72"/>
  <c r="CB72" s="1"/>
  <c r="BX72"/>
  <c r="BY54"/>
  <c r="CB54" s="1"/>
  <c r="BX54"/>
  <c r="BX110"/>
  <c r="BY110"/>
  <c r="CB110" s="1"/>
  <c r="BY113"/>
  <c r="CB113" s="1"/>
  <c r="BX113"/>
  <c r="BX123"/>
  <c r="BY123"/>
  <c r="CB123" s="1"/>
  <c r="BY133"/>
  <c r="CB133" s="1"/>
  <c r="BX133"/>
  <c r="AK169"/>
  <c r="AN158"/>
  <c r="AN169" s="1"/>
  <c r="BX107"/>
  <c r="BY107"/>
  <c r="CB107" s="1"/>
  <c r="BX46"/>
  <c r="BY46"/>
  <c r="CB46" s="1"/>
  <c r="BX78"/>
  <c r="BY78"/>
  <c r="CB78" s="1"/>
  <c r="BX14"/>
  <c r="BY14"/>
  <c r="CB14" s="1"/>
  <c r="BU158"/>
  <c r="BU169" s="1"/>
  <c r="BX9"/>
  <c r="BX158" s="1"/>
  <c r="BX169" s="1"/>
  <c r="BY9"/>
  <c r="BY89"/>
  <c r="CB89" s="1"/>
  <c r="BX89"/>
  <c r="BY82"/>
  <c r="CB82" s="1"/>
  <c r="BX82"/>
  <c r="CA103"/>
  <c r="BX103"/>
  <c r="BX156"/>
  <c r="CB84"/>
  <c r="CB88"/>
  <c r="CB103"/>
  <c r="BZ158"/>
  <c r="BZ169" s="1"/>
  <c r="BX136"/>
  <c r="BX18"/>
  <c r="CB142"/>
  <c r="CB156"/>
  <c r="BY158" l="1"/>
  <c r="BY169" s="1"/>
  <c r="CB9"/>
  <c r="CB158" s="1"/>
  <c r="CB169" s="1"/>
  <c r="CB175" s="1"/>
  <c r="AR171"/>
  <c r="BD171"/>
  <c r="BD173" s="1"/>
  <c r="CA158"/>
  <c r="CA169" s="1"/>
</calcChain>
</file>

<file path=xl/sharedStrings.xml><?xml version="1.0" encoding="utf-8"?>
<sst xmlns="http://schemas.openxmlformats.org/spreadsheetml/2006/main" count="574" uniqueCount="355">
  <si>
    <t>INVESTIGATII PARACLINICE</t>
  </si>
  <si>
    <t>19.09.2019 - valori contract paraclinic dupa regularizare august 2019</t>
  </si>
  <si>
    <t>14.08.2019 - reziliere contract P0099</t>
  </si>
  <si>
    <t>NR. CRT</t>
  </si>
  <si>
    <t xml:space="preserve">NR. CONTR </t>
  </si>
  <si>
    <t>TIP</t>
  </si>
  <si>
    <t>DENUMIRE FURNIZOR</t>
  </si>
  <si>
    <t>IANUARIE 2019</t>
  </si>
  <si>
    <t xml:space="preserve"> FEBRUARIE 2019 </t>
  </si>
  <si>
    <t>MARTIE 2019</t>
  </si>
  <si>
    <t>TOTAL TRIM. I 2019</t>
  </si>
  <si>
    <t>APRILIE 2019</t>
  </si>
  <si>
    <t>MAI 2019</t>
  </si>
  <si>
    <t>IUNIE 2019</t>
  </si>
  <si>
    <t>TOTAL TRIM. II 2019</t>
  </si>
  <si>
    <t>TOTAL SEM. I 2019</t>
  </si>
  <si>
    <t>IULIE 2019</t>
  </si>
  <si>
    <t>SEPTEMBRIE 2019</t>
  </si>
  <si>
    <t>TRIM. III 2019</t>
  </si>
  <si>
    <t>OCTOMBRIE 2019</t>
  </si>
  <si>
    <t>NOIEMBRIE 2019</t>
  </si>
  <si>
    <t>DECEMBRIE 2019</t>
  </si>
  <si>
    <t>TOTAL TRIM. IV</t>
  </si>
  <si>
    <t>TOTAL SEM. II 2019</t>
  </si>
  <si>
    <t>TOTAL AN 2019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</si>
  <si>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</si>
  <si>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</si>
  <si>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</si>
  <si>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</si>
  <si>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</si>
  <si>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</si>
  <si>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</si>
  <si>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</si>
  <si>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</si>
  <si>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</si>
  <si>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</si>
  <si>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</si>
  <si>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</si>
  <si>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</si>
  <si>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</si>
  <si>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P0027</t>
  </si>
  <si>
    <t>SC CENTRUL MEDICAL ROMAR SRL</t>
  </si>
  <si>
    <t>P0035</t>
  </si>
  <si>
    <t>S C SYNEVO ROMANIA S R L</t>
  </si>
  <si>
    <t>P0037</t>
  </si>
  <si>
    <t>SC MED LIFE SA</t>
  </si>
  <si>
    <t>P0044</t>
  </si>
  <si>
    <t>SC PULS MEDICA SRL</t>
  </si>
  <si>
    <t>P0046</t>
  </si>
  <si>
    <t>SC ALFA MEDICAL SERVICES SRL</t>
  </si>
  <si>
    <t>P0059</t>
  </si>
  <si>
    <t>R</t>
  </si>
  <si>
    <t>MEDINST SRL</t>
  </si>
  <si>
    <t>P0062</t>
  </si>
  <si>
    <t>AP</t>
  </si>
  <si>
    <t>INCD VICTOR BABEŞ</t>
  </si>
  <si>
    <t>P0065</t>
  </si>
  <si>
    <t>C.M.I.  DR. OLTEANU BOGDAN STEFAN</t>
  </si>
  <si>
    <t>P0068</t>
  </si>
  <si>
    <t>L+AP</t>
  </si>
  <si>
    <t>S.C. KORONA MEDCOM S.R.L.</t>
  </si>
  <si>
    <t>P0072</t>
  </si>
  <si>
    <t>SC SANADOR SRL</t>
  </si>
  <si>
    <t>P0074</t>
  </si>
  <si>
    <t>S. C. MEDICLIN  A &amp; M S.R.L.</t>
  </si>
  <si>
    <t>P0076</t>
  </si>
  <si>
    <t>S.C. BIO TERRA MED S.R.L.</t>
  </si>
  <si>
    <t>P0081</t>
  </si>
  <si>
    <t>SC LOTUS MED SRL</t>
  </si>
  <si>
    <t>P0082</t>
  </si>
  <si>
    <t xml:space="preserve">L+AP 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</si>
  <si>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</si>
  <si>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</si>
  <si>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</si>
  <si>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</si>
  <si>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</si>
  <si>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</si>
  <si>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</si>
  <si>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</si>
  <si>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</si>
  <si>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P0090</t>
  </si>
  <si>
    <t>S.C. ALCOS 99 S.R.L.</t>
  </si>
  <si>
    <t>P0092</t>
  </si>
  <si>
    <t>MOCANU IULIA</t>
  </si>
  <si>
    <t>P0094</t>
  </si>
  <si>
    <t>CENTRUL MEDICAL POLIMED SRL</t>
  </si>
  <si>
    <t>P0096</t>
  </si>
  <si>
    <t>SC DIAMED CENTER SRL</t>
  </si>
  <si>
    <t>P0098</t>
  </si>
  <si>
    <t>SP.COLTEA</t>
  </si>
  <si>
    <t>P0099</t>
  </si>
  <si>
    <t>SC LOTUS MEDICA 2002 SRL</t>
  </si>
  <si>
    <t>P0101</t>
  </si>
  <si>
    <t>S.C.M. PAJURA</t>
  </si>
  <si>
    <t>P0102</t>
  </si>
  <si>
    <t>SC CENTRUL MEDICAL SIMONA SRL</t>
  </si>
  <si>
    <t>P0107</t>
  </si>
  <si>
    <t>C.M.I. DR. STANESCU GEORGETA</t>
  </si>
  <si>
    <t>P0109</t>
  </si>
  <si>
    <t>S.C. FOCUS LAB PLUS S.R.L</t>
  </si>
  <si>
    <t>P0114</t>
  </si>
  <si>
    <t>AP+R</t>
  </si>
  <si>
    <t>SPITALUL CLINIC COLENTINA</t>
  </si>
  <si>
    <t>P0115</t>
  </si>
  <si>
    <t>SC HIPERDIA SA</t>
  </si>
  <si>
    <t>P0116</t>
  </si>
  <si>
    <t>S.C. CENTRUL MEDICAL MEDICLAB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</si>
  <si>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</si>
  <si>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</si>
  <si>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</si>
  <si>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</si>
  <si>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</si>
  <si>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</si>
  <si>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</si>
  <si>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SC MEDICOR INTERNATIONAL SRL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</si>
  <si>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</si>
  <si>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</si>
  <si>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</si>
  <si>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</si>
  <si>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</si>
  <si>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</si>
  <si>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</si>
  <si>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</si>
  <si>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P0129</t>
  </si>
  <si>
    <t>SC AFFIDEA ROMANIA SRL</t>
  </si>
  <si>
    <t>P0132</t>
  </si>
  <si>
    <t>SC CENTRUL MEDICAL DELFINULUI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</si>
  <si>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</si>
  <si>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</si>
  <si>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</si>
  <si>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</si>
  <si>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</si>
  <si>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</si>
  <si>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</si>
  <si>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</si>
  <si>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</si>
  <si>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</si>
  <si>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</si>
  <si>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</si>
  <si>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</si>
  <si>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</si>
  <si>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</si>
  <si>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</si>
  <si>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</si>
  <si>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</si>
  <si>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</si>
  <si>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</si>
  <si>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</si>
  <si>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</si>
  <si>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</si>
  <si>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</si>
  <si>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</si>
  <si>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</si>
  <si>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</si>
  <si>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</si>
  <si>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</si>
  <si>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</si>
  <si>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P0176</t>
  </si>
  <si>
    <t>SPITALUL CLINIC DE URGENTA PENTRU COPII "M.S.CURIE"</t>
  </si>
  <si>
    <t>P0178</t>
  </si>
  <si>
    <t>FUNDATIA RENASTEREA PENTRU EDUCATIE, SANATATE SI CULTURA</t>
  </si>
  <si>
    <t>P0180</t>
  </si>
  <si>
    <t>SC SAN MED 2001 SRL</t>
  </si>
  <si>
    <t>P0182</t>
  </si>
  <si>
    <t>S.C. CENTRUL MEDICAL APOLO-LABORATOR S.R.L.</t>
  </si>
  <si>
    <t>P0186</t>
  </si>
  <si>
    <t>MICROMED CLINIC</t>
  </si>
  <si>
    <t>P0189</t>
  </si>
  <si>
    <t>CENTRUL MEDICAL PANDURI SRL</t>
  </si>
  <si>
    <t>P0191</t>
  </si>
  <si>
    <t>SC CENTRUL MEDICAL SĂNĂTATEA TA SRL</t>
  </si>
  <si>
    <t>P0194</t>
  </si>
  <si>
    <t>EUROSANITY SRL</t>
  </si>
  <si>
    <t>P0204</t>
  </si>
  <si>
    <t>ODELGA OPERATOR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</si>
  <si>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</si>
  <si>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</si>
  <si>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</si>
  <si>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</si>
  <si>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</si>
  <si>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</si>
  <si>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P0213</t>
  </si>
  <si>
    <t>SC DISCOVERY CLINIC SRL</t>
  </si>
  <si>
    <t>P0217</t>
  </si>
  <si>
    <t>S.C. ROMAR DIAGNOSTIC CENTER S.R.L.</t>
  </si>
  <si>
    <t>P0218</t>
  </si>
  <si>
    <t>TINOS CLINIC SRL</t>
  </si>
  <si>
    <t>P0219</t>
  </si>
  <si>
    <t>DOMINA SANA S.R.L.</t>
  </si>
  <si>
    <t>P0225</t>
  </si>
  <si>
    <t>MEDICAL PRESTIGE SRL</t>
  </si>
  <si>
    <t>P0227</t>
  </si>
  <si>
    <t>SC CMI dr.IACOBESCU ANCA SRL</t>
  </si>
  <si>
    <t>P0229</t>
  </si>
  <si>
    <t>SC" TOTAL DIAGNOSTIC " SRL</t>
  </si>
  <si>
    <t>P0231</t>
  </si>
  <si>
    <t>SC MEDICOVER SRL</t>
  </si>
  <si>
    <t>P0234</t>
  </si>
  <si>
    <t>SC MEDIC LINE BUSINESS HEALTH SRL</t>
  </si>
  <si>
    <t>P0236</t>
  </si>
  <si>
    <t>SC ANIMA SPECIALITY MEDICAL SERVICES SRL</t>
  </si>
  <si>
    <t>P0238</t>
  </si>
  <si>
    <t>SC NICOMED SRL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</si>
  <si>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</si>
  <si>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</si>
  <si>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</si>
  <si>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</si>
  <si>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</si>
  <si>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</si>
  <si>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</si>
  <si>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</si>
  <si>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</si>
  <si>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</si>
  <si>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</si>
  <si>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</si>
  <si>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</si>
  <si>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</si>
  <si>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</si>
  <si>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</si>
  <si>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</si>
  <si>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</si>
  <si>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</si>
  <si>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</si>
  <si>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</si>
  <si>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</si>
  <si>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</si>
  <si>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</si>
  <si>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</si>
  <si>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</si>
  <si>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</si>
  <si>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</si>
  <si>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</si>
  <si>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</si>
  <si>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</si>
  <si>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</si>
  <si>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</si>
  <si>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</si>
  <si>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</si>
  <si>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</si>
  <si>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</si>
  <si>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</si>
  <si>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P0267</t>
  </si>
  <si>
    <t>SC MEDICAL DAY SRL</t>
  </si>
  <si>
    <t>P0268</t>
  </si>
  <si>
    <t>Sp.Cl. N.MALAXA</t>
  </si>
  <si>
    <t>P0269</t>
  </si>
  <si>
    <t>ZOSTALAB SRL</t>
  </si>
  <si>
    <t>P0270</t>
  </si>
  <si>
    <t>SP.N.ROBANESCU</t>
  </si>
  <si>
    <t>P0272</t>
  </si>
  <si>
    <t>SC MARY - CRIS MED SRL</t>
  </si>
  <si>
    <t>P0275</t>
  </si>
  <si>
    <t>ONCO TEAM DIAGNOSTIC SRL</t>
  </si>
  <si>
    <t>P0276</t>
  </si>
  <si>
    <t>BAUMAN CONSTRUCT SRL</t>
  </si>
  <si>
    <t>P0277</t>
  </si>
  <si>
    <t>SC MNT HEALTHCARE EUROPE SRL</t>
  </si>
  <si>
    <t>P0278</t>
  </si>
  <si>
    <t>SC CM MH SRL</t>
  </si>
  <si>
    <t>P0280</t>
  </si>
  <si>
    <t>SC BROTAC LABOR FARM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</si>
  <si>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</si>
  <si>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</si>
  <si>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</si>
  <si>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</si>
  <si>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</si>
  <si>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</si>
  <si>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</si>
  <si>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</si>
  <si>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</si>
  <si>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</si>
  <si>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</si>
  <si>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</si>
  <si>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</si>
  <si>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</si>
  <si>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</si>
  <si>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</si>
  <si>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</si>
  <si>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</si>
  <si>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</si>
  <si>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</si>
  <si>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</si>
  <si>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</si>
  <si>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P0293</t>
  </si>
  <si>
    <t>SC LABORATOARELE RGM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</si>
  <si>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</si>
  <si>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</si>
  <si>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</si>
  <si>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</si>
  <si>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</si>
  <si>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</si>
  <si>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</si>
  <si>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</si>
  <si>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P0300</t>
  </si>
  <si>
    <t>SC REN MED LABORATOR SRL</t>
  </si>
  <si>
    <t>P0301</t>
  </si>
  <si>
    <t>INSTITUTUL ONCOLOGIC "PROF. DR. AL. TRESTIOREANU" BUCURESTI</t>
  </si>
  <si>
    <t>P0302</t>
  </si>
  <si>
    <t>SC MEDIMA HEALTH SRL</t>
  </si>
  <si>
    <t>P0304</t>
  </si>
  <si>
    <t>SC INTERCLINIC SRL</t>
  </si>
  <si>
    <t>P0305</t>
  </si>
  <si>
    <t>SPITALUL CLINIC UNIVERSITAR BUCURESTI</t>
  </si>
  <si>
    <t>P0306</t>
  </si>
  <si>
    <t>INTER HEALTH SYSTEMS SA</t>
  </si>
  <si>
    <t>P0307</t>
  </si>
  <si>
    <t>SC IMPACT LABORATORY SRL</t>
  </si>
  <si>
    <t>P0308</t>
  </si>
  <si>
    <t>S.C. DOM VISTA S.R.L.</t>
  </si>
  <si>
    <t>P0309</t>
  </si>
  <si>
    <t>SC IMUNOMEDICA PROVITA SRL</t>
  </si>
  <si>
    <t>P0310</t>
  </si>
  <si>
    <t>SC LUMICLINIC SRL</t>
  </si>
  <si>
    <t>P0311</t>
  </si>
  <si>
    <t>L + AP</t>
  </si>
  <si>
    <t>SC ELITE MEDICAL SRL</t>
  </si>
  <si>
    <t>P0312</t>
  </si>
  <si>
    <t>SC MEDILAB MEDICAL CENTER SRL</t>
  </si>
  <si>
    <t>P0313</t>
  </si>
  <si>
    <t>SC ELSE MEDICAL SRL</t>
  </si>
  <si>
    <t>P0314</t>
  </si>
  <si>
    <t>SC LIFE DIAGNOSTIC CENTER SRL</t>
  </si>
  <si>
    <t>P0315</t>
  </si>
  <si>
    <t>SC GREEN LAB MEDICAL SRL</t>
  </si>
  <si>
    <t>P0316</t>
  </si>
  <si>
    <t>SC LABORATORY OF EXPERIMENTAL MEDICINE L.E.M. SRL</t>
  </si>
  <si>
    <t>P0317</t>
  </si>
  <si>
    <t>SC ONE LIFE SRL</t>
  </si>
  <si>
    <t>P0318</t>
  </si>
  <si>
    <t>SC DONNA MEDPLUS SRL</t>
  </si>
  <si>
    <t>P0319</t>
  </si>
  <si>
    <t>SC DIAGNOST NOW SRL</t>
  </si>
  <si>
    <t>P0320</t>
  </si>
  <si>
    <t>SC CENTRUL MEDICAL MED-AS 2003 SRL</t>
  </si>
  <si>
    <t>P0321</t>
  </si>
  <si>
    <t>SC CENTRUL EXCELENȚA SRL</t>
  </si>
  <si>
    <t xml:space="preserve">TOTAL CONTRACTE PARACLINIC </t>
  </si>
  <si>
    <t>P0018</t>
  </si>
  <si>
    <t>CMI DR BALTOI SANDA</t>
  </si>
  <si>
    <t>P0067</t>
  </si>
  <si>
    <t>I.D.S. LABORATORIES SRL</t>
  </si>
  <si>
    <t>P0117</t>
  </si>
  <si>
    <t>S.C. NICOLE CDTM S.R.L.</t>
  </si>
  <si>
    <t>P0239</t>
  </si>
  <si>
    <t>SOCIETATEA DE TRANSPORT BUCURESTI STB</t>
  </si>
  <si>
    <t>P0271</t>
  </si>
  <si>
    <t>BIOTECH SRL</t>
  </si>
  <si>
    <t>P0274</t>
  </si>
  <si>
    <t>SC MEDICAL EXPERT CLINIC SRL</t>
  </si>
  <si>
    <t>P0303</t>
  </si>
  <si>
    <t>S.C. ONE LIFE S.R.L.</t>
  </si>
  <si>
    <t>ECOGRAFII-ACTE ADITIONALE LA CONTRACTELE DE CLINIC</t>
  </si>
  <si>
    <t>ECOGRAFII-ACTE ADITIONALE LA CONTRACTELE DE MEDICINA DE FAMILIE</t>
  </si>
  <si>
    <t>RADIOGRAFIE DENTARA</t>
  </si>
  <si>
    <t xml:space="preserve">TOTAL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</si>
</sst>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106">
    <xf numFmtId="0" fontId="0" fillId="0" borderId="0" xfId="0"/>
    <xf numFmtId="0" fontId="2" fillId="0" borderId="0" xfId="2" applyFont="1" applyFill="1"/>
    <xf numFmtId="0" fontId="2" fillId="0" borderId="0" xfId="2" applyNumberFormat="1" applyFont="1" applyFill="1"/>
    <xf numFmtId="0" fontId="2" fillId="2" borderId="0" xfId="2" applyFont="1" applyFill="1"/>
    <xf numFmtId="0" fontId="3" fillId="0" borderId="0" xfId="2" applyFont="1" applyFill="1"/>
    <xf numFmtId="0" fontId="4" fillId="2" borderId="0" xfId="2" applyFont="1" applyFill="1" applyBorder="1" applyAlignment="1"/>
    <xf numFmtId="0" fontId="5" fillId="0" borderId="0" xfId="3" applyFont="1" applyFill="1" applyBorder="1"/>
    <xf numFmtId="0" fontId="2" fillId="0" borderId="0" xfId="4" applyNumberFormat="1" applyFont="1" applyFill="1"/>
    <xf numFmtId="0" fontId="5" fillId="0" borderId="0" xfId="2" applyFont="1" applyFill="1" applyAlignment="1">
      <alignment horizontal="left"/>
    </xf>
    <xf numFmtId="0" fontId="4" fillId="0" borderId="1" xfId="2" applyFont="1" applyFill="1" applyBorder="1" applyAlignment="1">
      <alignment wrapText="1"/>
    </xf>
    <xf numFmtId="0" fontId="4" fillId="0" borderId="1" xfId="2" applyNumberFormat="1" applyFont="1" applyFill="1" applyBorder="1" applyAlignment="1">
      <alignment wrapText="1"/>
    </xf>
    <xf numFmtId="0" fontId="4" fillId="2" borderId="1" xfId="2" applyFont="1" applyFill="1" applyBorder="1" applyAlignment="1">
      <alignment wrapText="1"/>
    </xf>
    <xf numFmtId="0" fontId="4" fillId="0" borderId="1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wrapText="1"/>
    </xf>
    <xf numFmtId="17" fontId="4" fillId="0" borderId="1" xfId="2" applyNumberFormat="1" applyFont="1" applyFill="1" applyBorder="1" applyAlignment="1">
      <alignment horizontal="center" wrapText="1"/>
    </xf>
    <xf numFmtId="0" fontId="4" fillId="0" borderId="0" xfId="2" applyFont="1" applyFill="1" applyAlignment="1">
      <alignment horizontal="center" wrapText="1"/>
    </xf>
    <xf numFmtId="0" fontId="4" fillId="0" borderId="1" xfId="2" applyFont="1" applyFill="1" applyBorder="1" applyAlignment="1">
      <alignment wrapText="1"/>
    </xf>
    <xf numFmtId="0" fontId="4" fillId="2" borderId="1" xfId="2" applyFont="1" applyFill="1" applyBorder="1" applyAlignment="1">
      <alignment wrapText="1"/>
    </xf>
    <xf numFmtId="0" fontId="5" fillId="0" borderId="0" xfId="2" applyFont="1" applyFill="1" applyAlignment="1">
      <alignment wrapText="1"/>
    </xf>
    <xf numFmtId="164" fontId="4" fillId="0" borderId="1" xfId="5" applyNumberFormat="1" applyFont="1" applyFill="1" applyBorder="1" applyAlignment="1"/>
    <xf numFmtId="0" fontId="6" fillId="0" borderId="1" xfId="5" applyNumberFormat="1" applyFont="1" applyFill="1" applyBorder="1" applyAlignment="1">
      <alignment horizontal="center" wrapText="1"/>
    </xf>
    <xf numFmtId="43" fontId="6" fillId="2" borderId="1" xfId="5" applyFont="1" applyFill="1" applyBorder="1" applyAlignment="1">
      <alignment horizontal="left" wrapText="1"/>
    </xf>
    <xf numFmtId="43" fontId="6" fillId="0" borderId="1" xfId="5" applyFont="1" applyFill="1" applyBorder="1" applyAlignment="1">
      <alignment horizontal="center" wrapText="1"/>
    </xf>
    <xf numFmtId="43" fontId="6" fillId="0" borderId="1" xfId="5" applyNumberFormat="1" applyFont="1" applyFill="1" applyBorder="1" applyAlignment="1">
      <alignment wrapText="1"/>
    </xf>
    <xf numFmtId="43" fontId="6" fillId="0" borderId="1" xfId="5" applyNumberFormat="1" applyFont="1" applyFill="1" applyBorder="1" applyAlignment="1">
      <alignment horizontal="center" wrapText="1"/>
    </xf>
    <xf numFmtId="43" fontId="6" fillId="2" borderId="1" xfId="5" applyFont="1" applyFill="1" applyBorder="1"/>
    <xf numFmtId="43" fontId="6" fillId="0" borderId="1" xfId="5" applyFont="1" applyFill="1" applyBorder="1"/>
    <xf numFmtId="43" fontId="6" fillId="2" borderId="1" xfId="5" applyFont="1" applyFill="1" applyBorder="1" applyAlignment="1">
      <alignment wrapText="1"/>
    </xf>
    <xf numFmtId="0" fontId="7" fillId="0" borderId="1" xfId="5" applyNumberFormat="1" applyFont="1" applyFill="1" applyBorder="1" applyAlignment="1">
      <alignment horizontal="center" wrapText="1"/>
    </xf>
    <xf numFmtId="164" fontId="4" fillId="3" borderId="1" xfId="5" applyNumberFormat="1" applyFont="1" applyFill="1" applyBorder="1" applyAlignment="1"/>
    <xf numFmtId="0" fontId="6" fillId="3" borderId="1" xfId="5" applyNumberFormat="1" applyFont="1" applyFill="1" applyBorder="1" applyAlignment="1">
      <alignment horizontal="center" wrapText="1"/>
    </xf>
    <xf numFmtId="43" fontId="6" fillId="3" borderId="1" xfId="5" applyFont="1" applyFill="1" applyBorder="1" applyAlignment="1">
      <alignment horizontal="left" wrapText="1"/>
    </xf>
    <xf numFmtId="43" fontId="6" fillId="3" borderId="1" xfId="5" applyFont="1" applyFill="1" applyBorder="1" applyAlignment="1">
      <alignment horizontal="center" wrapText="1"/>
    </xf>
    <xf numFmtId="43" fontId="6" fillId="3" borderId="1" xfId="5" applyNumberFormat="1" applyFont="1" applyFill="1" applyBorder="1" applyAlignment="1">
      <alignment wrapText="1"/>
    </xf>
    <xf numFmtId="43" fontId="6" fillId="3" borderId="1" xfId="5" applyNumberFormat="1" applyFont="1" applyFill="1" applyBorder="1" applyAlignment="1">
      <alignment horizontal="center" wrapText="1"/>
    </xf>
    <xf numFmtId="43" fontId="6" fillId="3" borderId="1" xfId="5" applyFont="1" applyFill="1" applyBorder="1"/>
    <xf numFmtId="0" fontId="2" fillId="3" borderId="0" xfId="2" applyFont="1" applyFill="1"/>
    <xf numFmtId="0" fontId="6" fillId="0" borderId="1" xfId="5" applyNumberFormat="1" applyFont="1" applyFill="1" applyBorder="1" applyAlignment="1">
      <alignment horizontal="center"/>
    </xf>
    <xf numFmtId="43" fontId="6" fillId="2" borderId="1" xfId="5" applyFont="1" applyFill="1" applyBorder="1" applyAlignment="1">
      <alignment horizontal="left"/>
    </xf>
    <xf numFmtId="43" fontId="6" fillId="0" borderId="1" xfId="5" applyFont="1" applyFill="1" applyBorder="1" applyAlignment="1">
      <alignment horizontal="center"/>
    </xf>
    <xf numFmtId="43" fontId="6" fillId="0" borderId="1" xfId="5" applyNumberFormat="1" applyFont="1" applyFill="1" applyBorder="1" applyAlignment="1"/>
    <xf numFmtId="43" fontId="6" fillId="0" borderId="1" xfId="5" applyNumberFormat="1" applyFont="1" applyFill="1" applyBorder="1" applyAlignment="1">
      <alignment horizontal="center"/>
    </xf>
    <xf numFmtId="43" fontId="6" fillId="0" borderId="1" xfId="6" applyFont="1" applyFill="1" applyBorder="1" applyAlignment="1">
      <alignment horizontal="center" wrapText="1"/>
    </xf>
    <xf numFmtId="43" fontId="6" fillId="0" borderId="1" xfId="6" applyNumberFormat="1" applyFont="1" applyFill="1" applyBorder="1" applyAlignment="1">
      <alignment wrapText="1"/>
    </xf>
    <xf numFmtId="43" fontId="6" fillId="0" borderId="1" xfId="6" applyNumberFormat="1" applyFont="1" applyFill="1" applyBorder="1" applyAlignment="1">
      <alignment horizontal="center" wrapText="1"/>
    </xf>
    <xf numFmtId="43" fontId="6" fillId="2" borderId="1" xfId="5" applyFont="1" applyFill="1" applyBorder="1" applyAlignment="1">
      <alignment horizontal="center"/>
    </xf>
    <xf numFmtId="0" fontId="6" fillId="2" borderId="1" xfId="5" applyNumberFormat="1" applyFont="1" applyFill="1" applyBorder="1" applyAlignment="1">
      <alignment horizontal="center"/>
    </xf>
    <xf numFmtId="43" fontId="6" fillId="2" borderId="1" xfId="5" applyFont="1" applyFill="1" applyBorder="1" applyAlignment="1">
      <alignment horizontal="center" wrapText="1"/>
    </xf>
    <xf numFmtId="43" fontId="6" fillId="2" borderId="1" xfId="5" applyNumberFormat="1" applyFont="1" applyFill="1" applyBorder="1" applyAlignment="1">
      <alignment wrapText="1"/>
    </xf>
    <xf numFmtId="43" fontId="6" fillId="2" borderId="1" xfId="5" applyNumberFormat="1" applyFont="1" applyFill="1" applyBorder="1" applyAlignment="1">
      <alignment horizontal="center" wrapText="1"/>
    </xf>
    <xf numFmtId="0" fontId="6" fillId="0" borderId="1" xfId="7" applyFont="1" applyFill="1" applyBorder="1" applyAlignment="1">
      <alignment horizontal="center"/>
    </xf>
    <xf numFmtId="43" fontId="6" fillId="0" borderId="1" xfId="7" applyNumberFormat="1" applyFont="1" applyFill="1" applyBorder="1" applyAlignment="1"/>
    <xf numFmtId="43" fontId="6" fillId="0" borderId="1" xfId="7" applyNumberFormat="1" applyFont="1" applyFill="1" applyBorder="1" applyAlignment="1">
      <alignment horizontal="center"/>
    </xf>
    <xf numFmtId="0" fontId="6" fillId="0" borderId="1" xfId="6" applyNumberFormat="1" applyFont="1" applyFill="1" applyBorder="1" applyAlignment="1">
      <alignment horizontal="center"/>
    </xf>
    <xf numFmtId="43" fontId="6" fillId="2" borderId="1" xfId="6" applyFont="1" applyFill="1" applyBorder="1" applyAlignment="1">
      <alignment horizontal="center"/>
    </xf>
    <xf numFmtId="0" fontId="6" fillId="0" borderId="1" xfId="7" applyFont="1" applyFill="1" applyBorder="1" applyAlignment="1">
      <alignment horizontal="center" wrapText="1"/>
    </xf>
    <xf numFmtId="43" fontId="6" fillId="0" borderId="1" xfId="7" applyNumberFormat="1" applyFont="1" applyFill="1" applyBorder="1" applyAlignment="1">
      <alignment wrapText="1"/>
    </xf>
    <xf numFmtId="43" fontId="6" fillId="0" borderId="1" xfId="7" applyNumberFormat="1" applyFont="1" applyFill="1" applyBorder="1" applyAlignment="1">
      <alignment horizontal="center" wrapText="1"/>
    </xf>
    <xf numFmtId="0" fontId="6" fillId="0" borderId="1" xfId="8" applyFont="1" applyFill="1" applyBorder="1" applyAlignment="1">
      <alignment horizontal="center" wrapText="1"/>
    </xf>
    <xf numFmtId="43" fontId="6" fillId="0" borderId="1" xfId="8" applyNumberFormat="1" applyFont="1" applyFill="1" applyBorder="1" applyAlignment="1">
      <alignment wrapText="1"/>
    </xf>
    <xf numFmtId="0" fontId="6" fillId="0" borderId="1" xfId="9" applyFont="1" applyFill="1" applyBorder="1" applyAlignment="1">
      <alignment horizontal="center" wrapText="1"/>
    </xf>
    <xf numFmtId="43" fontId="6" fillId="0" borderId="1" xfId="9" applyNumberFormat="1" applyFont="1" applyFill="1" applyBorder="1" applyAlignment="1">
      <alignment wrapText="1"/>
    </xf>
    <xf numFmtId="43" fontId="6" fillId="0" borderId="1" xfId="5" applyNumberFormat="1" applyFont="1" applyFill="1" applyBorder="1" applyAlignment="1">
      <alignment horizontal="left" wrapText="1"/>
    </xf>
    <xf numFmtId="0" fontId="6" fillId="0" borderId="1" xfId="10" applyFont="1" applyFill="1" applyBorder="1" applyAlignment="1">
      <alignment horizontal="center" wrapText="1"/>
    </xf>
    <xf numFmtId="43" fontId="6" fillId="0" borderId="1" xfId="10" applyNumberFormat="1" applyFont="1" applyFill="1" applyBorder="1" applyAlignment="1">
      <alignment wrapText="1"/>
    </xf>
    <xf numFmtId="43" fontId="4" fillId="0" borderId="1" xfId="5" applyFont="1" applyFill="1" applyBorder="1" applyAlignment="1">
      <alignment horizontal="center" wrapText="1"/>
    </xf>
    <xf numFmtId="43" fontId="4" fillId="0" borderId="1" xfId="5" applyFont="1" applyFill="1" applyBorder="1" applyAlignment="1">
      <alignment horizontal="center" wrapText="1"/>
    </xf>
    <xf numFmtId="43" fontId="4" fillId="2" borderId="1" xfId="5" applyFont="1" applyFill="1" applyBorder="1" applyAlignment="1">
      <alignment horizontal="center" wrapText="1"/>
    </xf>
    <xf numFmtId="43" fontId="4" fillId="0" borderId="1" xfId="5" applyFont="1" applyFill="1" applyBorder="1"/>
    <xf numFmtId="43" fontId="3" fillId="0" borderId="1" xfId="2" applyNumberFormat="1" applyFont="1" applyFill="1" applyBorder="1"/>
    <xf numFmtId="0" fontId="3" fillId="0" borderId="1" xfId="2" applyFont="1" applyFill="1" applyBorder="1"/>
    <xf numFmtId="0" fontId="6" fillId="3" borderId="1" xfId="5" applyNumberFormat="1" applyFont="1" applyFill="1" applyBorder="1" applyAlignment="1">
      <alignment horizontal="center"/>
    </xf>
    <xf numFmtId="43" fontId="6" fillId="3" borderId="1" xfId="5" applyFont="1" applyFill="1" applyBorder="1" applyAlignment="1">
      <alignment horizontal="center"/>
    </xf>
    <xf numFmtId="0" fontId="6" fillId="3" borderId="1" xfId="6" applyNumberFormat="1" applyFont="1" applyFill="1" applyBorder="1" applyAlignment="1">
      <alignment horizontal="center"/>
    </xf>
    <xf numFmtId="43" fontId="6" fillId="3" borderId="1" xfId="6" applyFont="1" applyFill="1" applyBorder="1" applyAlignment="1">
      <alignment horizontal="center"/>
    </xf>
    <xf numFmtId="0" fontId="6" fillId="3" borderId="1" xfId="10" applyFont="1" applyFill="1" applyBorder="1" applyAlignment="1">
      <alignment horizontal="center" wrapText="1"/>
    </xf>
    <xf numFmtId="43" fontId="6" fillId="3" borderId="1" xfId="10" applyNumberFormat="1" applyFont="1" applyFill="1" applyBorder="1" applyAlignment="1">
      <alignment wrapText="1"/>
    </xf>
    <xf numFmtId="43" fontId="4" fillId="0" borderId="2" xfId="5" applyFont="1" applyFill="1" applyBorder="1" applyAlignment="1">
      <alignment horizontal="center" wrapText="1"/>
    </xf>
    <xf numFmtId="43" fontId="4" fillId="0" borderId="1" xfId="1" applyFont="1" applyFill="1" applyBorder="1"/>
    <xf numFmtId="43" fontId="4" fillId="2" borderId="1" xfId="1" applyFont="1" applyFill="1" applyBorder="1" applyAlignment="1">
      <alignment horizontal="center" wrapText="1"/>
    </xf>
    <xf numFmtId="0" fontId="3" fillId="0" borderId="0" xfId="2" applyFont="1" applyFill="1" applyBorder="1"/>
    <xf numFmtId="43" fontId="4" fillId="2" borderId="1" xfId="5" applyFont="1" applyFill="1" applyBorder="1" applyAlignment="1">
      <alignment horizontal="center" wrapText="1"/>
    </xf>
    <xf numFmtId="0" fontId="8" fillId="0" borderId="0" xfId="2" applyFont="1" applyFill="1"/>
    <xf numFmtId="0" fontId="8" fillId="0" borderId="0" xfId="2" applyNumberFormat="1" applyFont="1" applyFill="1"/>
    <xf numFmtId="0" fontId="8" fillId="2" borderId="0" xfId="2" applyFont="1" applyFill="1"/>
    <xf numFmtId="0" fontId="8" fillId="0" borderId="0" xfId="2" applyFont="1" applyFill="1" applyAlignment="1">
      <alignment horizontal="center"/>
    </xf>
    <xf numFmtId="43" fontId="8" fillId="0" borderId="0" xfId="2" applyNumberFormat="1" applyFont="1" applyFill="1"/>
    <xf numFmtId="43" fontId="8" fillId="2" borderId="0" xfId="2" applyNumberFormat="1" applyFont="1" applyFill="1"/>
    <xf numFmtId="43" fontId="8" fillId="0" borderId="0" xfId="2" applyNumberFormat="1" applyFont="1" applyFill="1" applyAlignment="1">
      <alignment horizontal="center"/>
    </xf>
    <xf numFmtId="43" fontId="9" fillId="0" borderId="0" xfId="2" applyNumberFormat="1" applyFont="1" applyFill="1"/>
    <xf numFmtId="43" fontId="9" fillId="2" borderId="0" xfId="2" applyNumberFormat="1" applyFont="1" applyFill="1"/>
    <xf numFmtId="43" fontId="8" fillId="2" borderId="0" xfId="1" applyFont="1" applyFill="1"/>
    <xf numFmtId="43" fontId="8" fillId="0" borderId="0" xfId="1" applyFont="1" applyFill="1"/>
    <xf numFmtId="43" fontId="9" fillId="4" borderId="0" xfId="2" applyNumberFormat="1" applyFont="1" applyFill="1"/>
    <xf numFmtId="43" fontId="9" fillId="2" borderId="0" xfId="1" applyFont="1" applyFill="1"/>
    <xf numFmtId="0" fontId="9" fillId="2" borderId="0" xfId="2" applyFont="1" applyFill="1"/>
    <xf numFmtId="0" fontId="9" fillId="0" borderId="0" xfId="2" applyFont="1" applyFill="1"/>
    <xf numFmtId="0" fontId="2" fillId="0" borderId="0" xfId="2" applyFont="1" applyFill="1" applyAlignment="1">
      <alignment horizontal="center"/>
    </xf>
    <xf numFmtId="43" fontId="2" fillId="0" borderId="0" xfId="2" applyNumberFormat="1" applyFont="1" applyFill="1"/>
    <xf numFmtId="43" fontId="2" fillId="2" borderId="0" xfId="2" applyNumberFormat="1" applyFont="1" applyFill="1"/>
    <xf numFmtId="0" fontId="5" fillId="2" borderId="0" xfId="2" applyFont="1" applyFill="1"/>
    <xf numFmtId="0" fontId="5" fillId="0" borderId="0" xfId="2" applyFont="1" applyFill="1"/>
    <xf numFmtId="43" fontId="5" fillId="2" borderId="0" xfId="2" applyNumberFormat="1" applyFont="1" applyFill="1"/>
    <xf numFmtId="43" fontId="5" fillId="0" borderId="0" xfId="2" applyNumberFormat="1" applyFont="1" applyFill="1"/>
    <xf numFmtId="0" fontId="5" fillId="0" borderId="0" xfId="2" applyNumberFormat="1" applyFont="1" applyFill="1"/>
    <xf numFmtId="0" fontId="5" fillId="0" borderId="0" xfId="2" applyFont="1" applyFill="1" applyAlignment="1">
      <alignment horizontal="center"/>
    </xf>
  </cellXfs>
  <cellStyles count="11">
    <cellStyle name="Comma" xfId="1" builtinId="3"/>
    <cellStyle name="Comma 10" xfId="5"/>
    <cellStyle name="Comma 2 3" xfId="6"/>
    <cellStyle name="Normal" xfId="0" builtinId="0"/>
    <cellStyle name="Normal 10 2" xfId="9"/>
    <cellStyle name="Normal 2 2" xfId="2"/>
    <cellStyle name="Normal 23" xfId="10"/>
    <cellStyle name="Normal 3 2" xfId="8"/>
    <cellStyle name="Normal 4 2" xfId="4"/>
    <cellStyle name="Normal_PLAFON RAPORTAT TRIM.II,III 2004 10" xfId="3"/>
    <cellStyle name="Normal_PLAFON RAPORTAT TRIM.II,III 2004 2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ulia.bucur/Desktop/PT%20PRINTAT/29.07.2019%20-%20ALOCARE%20AUG-DEC%202019/29.07.2019%20-%20ALOCARE%20PARA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MINUARI%20SUME%20DIN%20PUNCTAJE/31.08.2019%20-%20valori%20contract%20paraclinic%20dupa%20diminuare%20pctj%20augus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ocare L+AP"/>
      <sheetName val="ap"/>
      <sheetName val="alocare RX"/>
      <sheetName val="TOTAL PARA"/>
    </sheetNames>
    <sheetDataSet>
      <sheetData sheetId="0">
        <row r="2">
          <cell r="B2"/>
          <cell r="C2"/>
        </row>
        <row r="3">
          <cell r="B3"/>
          <cell r="C3" t="str">
            <v>LABORATOARE ANALIZE MEDICALE</v>
          </cell>
        </row>
        <row r="4">
          <cell r="B4"/>
          <cell r="C4" t="str">
            <v>CONTRACTE PARACLINIC</v>
          </cell>
        </row>
        <row r="5">
          <cell r="B5"/>
          <cell r="C5"/>
        </row>
        <row r="6">
          <cell r="B6"/>
          <cell r="C6">
            <v>51969593</v>
          </cell>
        </row>
        <row r="7">
          <cell r="B7"/>
          <cell r="C7"/>
          <cell r="E7"/>
          <cell r="F7">
            <v>0.5</v>
          </cell>
          <cell r="G7">
            <v>25984796.5</v>
          </cell>
          <cell r="H7"/>
          <cell r="I7"/>
          <cell r="N7"/>
        </row>
        <row r="8">
          <cell r="B8"/>
          <cell r="C8"/>
          <cell r="D8">
            <v>0.5</v>
          </cell>
          <cell r="E8">
            <v>25984796.5</v>
          </cell>
          <cell r="F8">
            <v>0.5</v>
          </cell>
          <cell r="G8">
            <v>12992398.25</v>
          </cell>
          <cell r="H8"/>
          <cell r="I8"/>
          <cell r="J8">
            <v>0.5</v>
          </cell>
          <cell r="K8"/>
          <cell r="L8"/>
          <cell r="M8"/>
          <cell r="N8">
            <v>12992398.25</v>
          </cell>
        </row>
        <row r="9">
          <cell r="B9" t="str">
            <v>CONTR.P</v>
          </cell>
          <cell r="C9" t="str">
            <v>FURNIZOR</v>
          </cell>
          <cell r="D9" t="str">
            <v>CRITERIUL EVALUARE</v>
          </cell>
          <cell r="E9"/>
          <cell r="F9" t="str">
            <v>CRITERIUL CALITATE SR EN ISO/CEI  15189</v>
          </cell>
          <cell r="G9"/>
          <cell r="H9" t="str">
            <v>CRITERIUL CALITATE Participare la scheme de testare a competentei pentru laboratoarele de analize medicale- participari 2018</v>
          </cell>
          <cell r="I9"/>
          <cell r="J9" t="str">
            <v>TOTAL ALOCAT august-decembrie 2019</v>
          </cell>
          <cell r="K9">
            <v>43678</v>
          </cell>
          <cell r="L9" t="str">
            <v>SEPTEMBRIE 2019</v>
          </cell>
          <cell r="M9" t="str">
            <v>OCTOMBRIE 2019</v>
          </cell>
          <cell r="N9" t="str">
            <v>NOIEMBRIE 2019</v>
          </cell>
          <cell r="O9" t="str">
            <v>DECEMBRIE 2019</v>
          </cell>
        </row>
        <row r="10">
          <cell r="B10"/>
          <cell r="C10"/>
          <cell r="D10" t="str">
            <v>puncte</v>
          </cell>
          <cell r="E10" t="str">
            <v>sume</v>
          </cell>
          <cell r="F10" t="str">
            <v xml:space="preserve"> punctaj</v>
          </cell>
          <cell r="G10" t="str">
            <v>sume</v>
          </cell>
          <cell r="H10" t="str">
            <v xml:space="preserve"> punctaj</v>
          </cell>
          <cell r="I10" t="str">
            <v>sume</v>
          </cell>
          <cell r="J10"/>
          <cell r="K10"/>
          <cell r="L10"/>
          <cell r="M10"/>
          <cell r="N10"/>
          <cell r="O10"/>
        </row>
        <row r="11">
          <cell r="B11" t="str">
            <v>P0002</v>
          </cell>
          <cell r="C11" t="str">
            <v>SCM POLI-MED APACA</v>
          </cell>
          <cell r="D11">
            <v>481.6</v>
          </cell>
          <cell r="E11">
            <v>83513.990000000005</v>
          </cell>
          <cell r="F11">
            <v>105</v>
          </cell>
          <cell r="G11">
            <v>59967.55</v>
          </cell>
          <cell r="H11">
            <v>372</v>
          </cell>
          <cell r="I11">
            <v>39294.080000000002</v>
          </cell>
          <cell r="J11">
            <v>182775.62</v>
          </cell>
          <cell r="K11">
            <v>42038.392599999999</v>
          </cell>
          <cell r="L11">
            <v>43565.914255563199</v>
          </cell>
          <cell r="M11">
            <v>36920.675240000004</v>
          </cell>
          <cell r="N11">
            <v>32899.611599999997</v>
          </cell>
          <cell r="O11">
            <v>27351.024476680599</v>
          </cell>
        </row>
        <row r="12">
          <cell r="B12" t="str">
            <v>P0006</v>
          </cell>
          <cell r="C12" t="str">
            <v>SC HIPOCRAT 2000 SRL</v>
          </cell>
          <cell r="D12">
            <v>4661</v>
          </cell>
          <cell r="E12">
            <v>808261.47</v>
          </cell>
          <cell r="F12">
            <v>390</v>
          </cell>
          <cell r="G12">
            <v>222736.62</v>
          </cell>
          <cell r="H12">
            <v>2822</v>
          </cell>
          <cell r="I12">
            <v>298085.75</v>
          </cell>
          <cell r="J12">
            <v>1329083.8399999999</v>
          </cell>
          <cell r="K12">
            <v>305689.28320000001</v>
          </cell>
          <cell r="L12">
            <v>316796.91532106238</v>
          </cell>
          <cell r="M12">
            <v>268474.93568</v>
          </cell>
          <cell r="N12">
            <v>239235.09119999997</v>
          </cell>
          <cell r="O12">
            <v>198887.60130809917</v>
          </cell>
        </row>
        <row r="13">
          <cell r="B13" t="str">
            <v>P0007</v>
          </cell>
          <cell r="C13" t="str">
            <v>SC IOROVI MEDICA IMPEX SRL</v>
          </cell>
          <cell r="D13">
            <v>772.42</v>
          </cell>
          <cell r="E13">
            <v>133944.93</v>
          </cell>
          <cell r="F13">
            <v>127</v>
          </cell>
          <cell r="G13">
            <v>72532.179999999993</v>
          </cell>
          <cell r="H13">
            <v>516</v>
          </cell>
          <cell r="I13">
            <v>54504.7</v>
          </cell>
          <cell r="J13">
            <v>260981.81</v>
          </cell>
          <cell r="K13">
            <v>60025.816299999999</v>
          </cell>
          <cell r="L13">
            <v>62206.935239621598</v>
          </cell>
          <cell r="M13">
            <v>52718.325620000003</v>
          </cell>
          <cell r="N13">
            <v>46976.7258</v>
          </cell>
          <cell r="O13">
            <v>39054.004430560301</v>
          </cell>
        </row>
        <row r="14">
          <cell r="B14" t="str">
            <v>P0013</v>
          </cell>
          <cell r="C14" t="str">
            <v>Institutul National de Geriatrie şi Gerontologie Ana Aslan</v>
          </cell>
          <cell r="D14">
            <v>459.32</v>
          </cell>
          <cell r="E14">
            <v>79650.429999999993</v>
          </cell>
          <cell r="F14">
            <v>64</v>
          </cell>
          <cell r="G14">
            <v>36551.65</v>
          </cell>
          <cell r="H14">
            <v>256</v>
          </cell>
          <cell r="I14">
            <v>27041.09</v>
          </cell>
          <cell r="J14">
            <v>143243.16999999998</v>
          </cell>
          <cell r="K14">
            <v>32945.929100000001</v>
          </cell>
          <cell r="L14">
            <v>34143.063839231196</v>
          </cell>
          <cell r="M14">
            <v>28935.120339999998</v>
          </cell>
          <cell r="N14">
            <v>25783.770599999996</v>
          </cell>
          <cell r="O14">
            <v>21435.284688337098</v>
          </cell>
        </row>
        <row r="15">
          <cell r="B15" t="str">
            <v>P0027</v>
          </cell>
          <cell r="C15" t="str">
            <v>CM ROMAR</v>
          </cell>
          <cell r="D15">
            <v>758.11</v>
          </cell>
          <cell r="E15">
            <v>131463.44</v>
          </cell>
          <cell r="F15">
            <v>153</v>
          </cell>
          <cell r="G15">
            <v>87381.29</v>
          </cell>
          <cell r="H15">
            <v>612</v>
          </cell>
          <cell r="I15">
            <v>64645.1</v>
          </cell>
          <cell r="J15">
            <v>283489.82999999996</v>
          </cell>
          <cell r="K15">
            <v>65202.660899999995</v>
          </cell>
          <cell r="L15">
            <v>67571.88746564879</v>
          </cell>
          <cell r="M15">
            <v>57264.945659999998</v>
          </cell>
          <cell r="N15">
            <v>51028.169399999992</v>
          </cell>
          <cell r="O15">
            <v>42422.163739452895</v>
          </cell>
        </row>
        <row r="16">
          <cell r="B16" t="str">
            <v>P0035</v>
          </cell>
          <cell r="C16" t="str">
            <v>S C SYNEVO ROMANIA S R L</v>
          </cell>
          <cell r="D16">
            <v>2607.1999999999998</v>
          </cell>
          <cell r="E16">
            <v>452113.13</v>
          </cell>
          <cell r="F16">
            <v>561</v>
          </cell>
          <cell r="G16">
            <v>320398.06</v>
          </cell>
          <cell r="H16">
            <v>2194</v>
          </cell>
          <cell r="I16">
            <v>231750.58</v>
          </cell>
          <cell r="J16">
            <v>1004261.7699999999</v>
          </cell>
          <cell r="K16">
            <v>230980.2071</v>
          </cell>
          <cell r="L16">
            <v>239373.18424612717</v>
          </cell>
          <cell r="M16">
            <v>202860.87753999999</v>
          </cell>
          <cell r="N16">
            <v>180767.11859999999</v>
          </cell>
          <cell r="O16">
            <v>150280.37247125508</v>
          </cell>
        </row>
        <row r="17">
          <cell r="B17" t="str">
            <v>P0037</v>
          </cell>
          <cell r="C17" t="str">
            <v>SC MED LIFE SA</v>
          </cell>
          <cell r="D17">
            <v>3366.27</v>
          </cell>
          <cell r="E17">
            <v>583743.05000000005</v>
          </cell>
          <cell r="F17">
            <v>322</v>
          </cell>
          <cell r="G17">
            <v>183900.49</v>
          </cell>
          <cell r="H17">
            <v>1772</v>
          </cell>
          <cell r="I17">
            <v>187175.04000000001</v>
          </cell>
          <cell r="J17">
            <v>954818.58000000007</v>
          </cell>
          <cell r="K17">
            <v>219608.27340000003</v>
          </cell>
          <cell r="L17">
            <v>227588.0360077488</v>
          </cell>
          <cell r="M17">
            <v>192873.35316000003</v>
          </cell>
          <cell r="N17">
            <v>171867.3444</v>
          </cell>
          <cell r="O17">
            <v>142881.56348406541</v>
          </cell>
        </row>
        <row r="18">
          <cell r="B18" t="str">
            <v>P0044</v>
          </cell>
          <cell r="C18" t="str">
            <v>SC PULS MEDICA SRL</v>
          </cell>
          <cell r="D18">
            <v>1396.48</v>
          </cell>
          <cell r="E18">
            <v>242162.84</v>
          </cell>
          <cell r="F18">
            <v>306</v>
          </cell>
          <cell r="G18">
            <v>174762.58</v>
          </cell>
          <cell r="H18">
            <v>1970</v>
          </cell>
          <cell r="I18">
            <v>208089.63</v>
          </cell>
          <cell r="J18">
            <v>625015.05000000005</v>
          </cell>
          <cell r="K18">
            <v>143753.4615</v>
          </cell>
          <cell r="L18">
            <v>148976.93727826801</v>
          </cell>
          <cell r="M18">
            <v>126253.04010000001</v>
          </cell>
          <cell r="N18">
            <v>112502.709</v>
          </cell>
          <cell r="O18">
            <v>93528.89587158151</v>
          </cell>
        </row>
        <row r="19">
          <cell r="B19" t="str">
            <v>P0046</v>
          </cell>
          <cell r="C19" t="str">
            <v>SC ALFA MEDICAL SERVICES SRL</v>
          </cell>
          <cell r="D19">
            <v>536.33999999999992</v>
          </cell>
          <cell r="E19">
            <v>93006.43</v>
          </cell>
          <cell r="F19">
            <v>144</v>
          </cell>
          <cell r="G19">
            <v>82241.210000000006</v>
          </cell>
          <cell r="H19">
            <v>1215</v>
          </cell>
          <cell r="I19">
            <v>128339.54</v>
          </cell>
          <cell r="J19">
            <v>303587.18</v>
          </cell>
          <cell r="K19">
            <v>69825.051399999997</v>
          </cell>
          <cell r="L19">
            <v>72362.238754644801</v>
          </cell>
          <cell r="M19">
            <v>61324.610360000006</v>
          </cell>
          <cell r="N19">
            <v>54645.6924</v>
          </cell>
          <cell r="O19">
            <v>45429.584049483397</v>
          </cell>
        </row>
        <row r="20">
          <cell r="B20" t="str">
            <v>P0068</v>
          </cell>
          <cell r="C20" t="str">
            <v>S.C. KORONA MEDCOM S.R.L.</v>
          </cell>
          <cell r="D20">
            <v>582.79999999999995</v>
          </cell>
          <cell r="E20">
            <v>101063.03</v>
          </cell>
          <cell r="F20">
            <v>132</v>
          </cell>
          <cell r="G20">
            <v>75387.78</v>
          </cell>
          <cell r="H20">
            <v>576</v>
          </cell>
          <cell r="I20">
            <v>60842.45</v>
          </cell>
          <cell r="J20">
            <v>237293.26</v>
          </cell>
          <cell r="K20">
            <v>54577.449800000002</v>
          </cell>
          <cell r="L20">
            <v>56560.594999393601</v>
          </cell>
          <cell r="M20">
            <v>47933.238520000006</v>
          </cell>
          <cell r="N20">
            <v>42712.786800000002</v>
          </cell>
          <cell r="O20">
            <v>35509.1875076738</v>
          </cell>
        </row>
        <row r="21">
          <cell r="B21" t="str">
            <v>P0072</v>
          </cell>
          <cell r="C21" t="str">
            <v>SC SANADOR SRL</v>
          </cell>
          <cell r="D21">
            <v>4887.8999999999996</v>
          </cell>
          <cell r="E21">
            <v>847608.08</v>
          </cell>
          <cell r="F21">
            <v>483</v>
          </cell>
          <cell r="G21">
            <v>275850.73</v>
          </cell>
          <cell r="H21">
            <v>3864</v>
          </cell>
          <cell r="I21">
            <v>408151.44</v>
          </cell>
          <cell r="J21">
            <v>1531610.25</v>
          </cell>
          <cell r="K21">
            <v>352270.35750000004</v>
          </cell>
          <cell r="L21">
            <v>365070.57573893998</v>
          </cell>
          <cell r="M21">
            <v>309385.27050000004</v>
          </cell>
          <cell r="N21">
            <v>275689.84499999997</v>
          </cell>
          <cell r="O21">
            <v>229194.18594495748</v>
          </cell>
        </row>
        <row r="22">
          <cell r="B22" t="str">
            <v>P0074</v>
          </cell>
          <cell r="C22" t="str">
            <v>S. C. MEDICLIN  A &amp; M S.R.L.</v>
          </cell>
          <cell r="D22">
            <v>1655.73</v>
          </cell>
          <cell r="E22">
            <v>287119.24</v>
          </cell>
          <cell r="F22">
            <v>311</v>
          </cell>
          <cell r="G22">
            <v>177618.17</v>
          </cell>
          <cell r="H22">
            <v>1449.5</v>
          </cell>
          <cell r="I22">
            <v>153109.6</v>
          </cell>
          <cell r="J22">
            <v>617847.01</v>
          </cell>
          <cell r="K22">
            <v>142104.81230000002</v>
          </cell>
          <cell r="L22">
            <v>147268.38218749358</v>
          </cell>
          <cell r="M22">
            <v>124805.09602000001</v>
          </cell>
          <cell r="N22">
            <v>111212.4618</v>
          </cell>
          <cell r="O22">
            <v>92456.251514036296</v>
          </cell>
        </row>
        <row r="23">
          <cell r="B23" t="str">
            <v>P0076</v>
          </cell>
          <cell r="C23" t="str">
            <v>S.C. BIO TERRA MED S.R.L.</v>
          </cell>
          <cell r="D23">
            <v>566.83999999999992</v>
          </cell>
          <cell r="E23">
            <v>98295.42</v>
          </cell>
          <cell r="F23">
            <v>134</v>
          </cell>
          <cell r="G23">
            <v>76530.02</v>
          </cell>
          <cell r="H23">
            <v>512</v>
          </cell>
          <cell r="I23">
            <v>54082.18</v>
          </cell>
          <cell r="J23">
            <v>228907.62</v>
          </cell>
          <cell r="K23">
            <v>52648.7526</v>
          </cell>
          <cell r="L23">
            <v>54561.815987083195</v>
          </cell>
          <cell r="M23">
            <v>46239.339240000001</v>
          </cell>
          <cell r="N23">
            <v>41203.371599999999</v>
          </cell>
          <cell r="O23">
            <v>34254.338283840596</v>
          </cell>
        </row>
        <row r="24">
          <cell r="B24" t="str">
            <v>P0081</v>
          </cell>
          <cell r="C24" t="str">
            <v>SC LOTUS MED SRL</v>
          </cell>
          <cell r="D24">
            <v>3744.9900000000002</v>
          </cell>
          <cell r="E24">
            <v>649416.68000000005</v>
          </cell>
          <cell r="F24">
            <v>426</v>
          </cell>
          <cell r="G24">
            <v>243296.92</v>
          </cell>
          <cell r="H24">
            <v>3066</v>
          </cell>
          <cell r="I24">
            <v>323859.28999999998</v>
          </cell>
          <cell r="J24">
            <v>1216572.8900000001</v>
          </cell>
          <cell r="K24">
            <v>279811.76470000006</v>
          </cell>
          <cell r="L24">
            <v>289979.1023079704</v>
          </cell>
          <cell r="M24">
            <v>245747.72378000003</v>
          </cell>
          <cell r="N24">
            <v>218983.1202</v>
          </cell>
          <cell r="O24">
            <v>182051.16684630071</v>
          </cell>
        </row>
        <row r="25">
          <cell r="B25" t="str">
            <v>P0082</v>
          </cell>
          <cell r="C25" t="str">
            <v>SC MEDCENTER SRL</v>
          </cell>
          <cell r="D25">
            <v>1610.44</v>
          </cell>
          <cell r="E25">
            <v>279265.52</v>
          </cell>
          <cell r="F25">
            <v>144</v>
          </cell>
          <cell r="G25">
            <v>82241.210000000006</v>
          </cell>
          <cell r="H25">
            <v>849</v>
          </cell>
          <cell r="I25">
            <v>89679.24</v>
          </cell>
          <cell r="J25">
            <v>451185.97000000003</v>
          </cell>
          <cell r="K25">
            <v>103772.77310000001</v>
          </cell>
          <cell r="L25">
            <v>107543.4966782392</v>
          </cell>
          <cell r="M25">
            <v>91139.565940000015</v>
          </cell>
          <cell r="N25">
            <v>81213.474600000001</v>
          </cell>
          <cell r="O25">
            <v>67516.655169901103</v>
          </cell>
        </row>
        <row r="26">
          <cell r="B26" t="str">
            <v>P0086</v>
          </cell>
          <cell r="C26" t="str">
            <v>S.C. MEDICTEST S.R.L.</v>
          </cell>
          <cell r="D26">
            <v>791.4</v>
          </cell>
          <cell r="E26">
            <v>137236.24</v>
          </cell>
          <cell r="F26">
            <v>140</v>
          </cell>
          <cell r="G26">
            <v>79956.73</v>
          </cell>
          <cell r="H26">
            <v>600</v>
          </cell>
          <cell r="I26">
            <v>63377.55</v>
          </cell>
          <cell r="J26">
            <v>280570.51999999996</v>
          </cell>
          <cell r="K26">
            <v>64531.219599999997</v>
          </cell>
          <cell r="L26">
            <v>66876.048441027189</v>
          </cell>
          <cell r="M26">
            <v>56675.245039999994</v>
          </cell>
          <cell r="N26">
            <v>50502.693599999991</v>
          </cell>
          <cell r="O26">
            <v>41985.310513267592</v>
          </cell>
        </row>
        <row r="27">
          <cell r="B27" t="str">
            <v>P0089</v>
          </cell>
          <cell r="C27" t="str">
            <v>S.C. CLINICA ROMGERMED S.R.L.</v>
          </cell>
          <cell r="D27">
            <v>1532.67</v>
          </cell>
          <cell r="E27">
            <v>265779.46999999997</v>
          </cell>
          <cell r="F27">
            <v>458</v>
          </cell>
          <cell r="G27">
            <v>261572.75</v>
          </cell>
          <cell r="H27">
            <v>2022</v>
          </cell>
          <cell r="I27">
            <v>213582.35</v>
          </cell>
          <cell r="J27">
            <v>740934.57</v>
          </cell>
          <cell r="K27">
            <v>170414.95110000001</v>
          </cell>
          <cell r="L27">
            <v>176607.20803793517</v>
          </cell>
          <cell r="M27">
            <v>149668.78313999998</v>
          </cell>
          <cell r="N27">
            <v>133368.22259999998</v>
          </cell>
          <cell r="O27">
            <v>110875.39771271909</v>
          </cell>
        </row>
        <row r="28">
          <cell r="B28" t="str">
            <v>P0090</v>
          </cell>
          <cell r="C28" t="str">
            <v>S.C. ALCOS 99 S.R.L.</v>
          </cell>
          <cell r="D28">
            <v>560.4</v>
          </cell>
          <cell r="E28">
            <v>97178.66</v>
          </cell>
          <cell r="F28">
            <v>107</v>
          </cell>
          <cell r="G28">
            <v>61109.79</v>
          </cell>
          <cell r="H28">
            <v>360</v>
          </cell>
          <cell r="I28">
            <v>38026.53</v>
          </cell>
          <cell r="J28">
            <v>196314.98</v>
          </cell>
          <cell r="K28">
            <v>45152.445400000004</v>
          </cell>
          <cell r="L28">
            <v>46793.120361252797</v>
          </cell>
          <cell r="M28">
            <v>39655.625960000005</v>
          </cell>
          <cell r="N28">
            <v>35336.696400000001</v>
          </cell>
          <cell r="O28">
            <v>29377.0899155974</v>
          </cell>
        </row>
        <row r="29">
          <cell r="B29" t="str">
            <v>P0094</v>
          </cell>
          <cell r="C29" t="str">
            <v>CENTRUL MEDICAL POLIMED SRL</v>
          </cell>
          <cell r="D29">
            <v>2663.1000000000004</v>
          </cell>
          <cell r="E29">
            <v>461806.72</v>
          </cell>
          <cell r="F29">
            <v>326</v>
          </cell>
          <cell r="G29">
            <v>186184.97</v>
          </cell>
          <cell r="H29">
            <v>2548</v>
          </cell>
          <cell r="I29">
            <v>269143.34000000003</v>
          </cell>
          <cell r="J29">
            <v>917135.03</v>
          </cell>
          <cell r="K29">
            <v>210941.05690000003</v>
          </cell>
          <cell r="L29">
            <v>218605.88451432079</v>
          </cell>
          <cell r="M29">
            <v>185261.27606</v>
          </cell>
          <cell r="N29">
            <v>165084.30540000001</v>
          </cell>
          <cell r="O29">
            <v>137242.49795432889</v>
          </cell>
        </row>
        <row r="30">
          <cell r="B30" t="str">
            <v>P0096</v>
          </cell>
          <cell r="C30" t="str">
            <v>SC DIAMED CENTER SRL</v>
          </cell>
          <cell r="D30">
            <v>2345.96</v>
          </cell>
          <cell r="E30">
            <v>406811.65</v>
          </cell>
          <cell r="F30">
            <v>754</v>
          </cell>
          <cell r="G30">
            <v>430624.13</v>
          </cell>
          <cell r="H30">
            <v>1778</v>
          </cell>
          <cell r="I30">
            <v>187808.81</v>
          </cell>
          <cell r="J30">
            <v>1025244.5900000001</v>
          </cell>
          <cell r="K30">
            <v>235806.25570000004</v>
          </cell>
          <cell r="L30">
            <v>244374.59382668242</v>
          </cell>
          <cell r="M30">
            <v>207099.40718000004</v>
          </cell>
          <cell r="N30">
            <v>184544.02620000002</v>
          </cell>
          <cell r="O30">
            <v>153420.29684087171</v>
          </cell>
        </row>
        <row r="31">
          <cell r="B31" t="str">
            <v>P0098</v>
          </cell>
          <cell r="C31" t="str">
            <v>COLTEA</v>
          </cell>
          <cell r="D31">
            <v>950.7</v>
          </cell>
          <cell r="E31">
            <v>164860.37</v>
          </cell>
          <cell r="F31">
            <v>109</v>
          </cell>
          <cell r="G31">
            <v>62252.03</v>
          </cell>
          <cell r="H31">
            <v>666</v>
          </cell>
          <cell r="I31">
            <v>70349.08</v>
          </cell>
          <cell r="J31">
            <v>297461.48</v>
          </cell>
          <cell r="K31">
            <v>68416.140400000004</v>
          </cell>
          <cell r="L31">
            <v>70902.133074492798</v>
          </cell>
          <cell r="M31">
            <v>60087.218959999998</v>
          </cell>
          <cell r="N31">
            <v>53543.066399999996</v>
          </cell>
          <cell r="O31">
            <v>44512.9181908924</v>
          </cell>
        </row>
        <row r="32">
          <cell r="B32" t="str">
            <v>P0099</v>
          </cell>
          <cell r="C32" t="str">
            <v>SC LOTUS MEDICA 2002 SRL</v>
          </cell>
          <cell r="D32">
            <v>672.1</v>
          </cell>
          <cell r="E32">
            <v>116548.5</v>
          </cell>
          <cell r="F32">
            <v>121</v>
          </cell>
          <cell r="G32">
            <v>69105.460000000006</v>
          </cell>
          <cell r="H32">
            <v>582</v>
          </cell>
          <cell r="I32">
            <v>61476.23</v>
          </cell>
          <cell r="J32">
            <v>247130.19000000003</v>
          </cell>
          <cell r="K32">
            <v>56839.943700000011</v>
          </cell>
          <cell r="L32">
            <v>58905.299664698403</v>
          </cell>
          <cell r="M32">
            <v>49920.298380000007</v>
          </cell>
          <cell r="N32">
            <v>44483.434200000003</v>
          </cell>
          <cell r="O32">
            <v>36981.211583999706</v>
          </cell>
        </row>
        <row r="33">
          <cell r="B33" t="str">
            <v>P0101</v>
          </cell>
          <cell r="C33" t="str">
            <v>S.C.M. PAJURA</v>
          </cell>
          <cell r="D33">
            <v>432.28999999999996</v>
          </cell>
          <cell r="E33">
            <v>74963.17</v>
          </cell>
          <cell r="F33">
            <v>134</v>
          </cell>
          <cell r="G33">
            <v>76530.02</v>
          </cell>
          <cell r="H33">
            <v>640</v>
          </cell>
          <cell r="I33">
            <v>67602.720000000001</v>
          </cell>
          <cell r="J33">
            <v>219095.91</v>
          </cell>
          <cell r="K33">
            <v>50392.059300000001</v>
          </cell>
          <cell r="L33">
            <v>52223.1226943976</v>
          </cell>
          <cell r="M33">
            <v>44257.373820000001</v>
          </cell>
          <cell r="N33">
            <v>39437.263800000001</v>
          </cell>
          <cell r="O33">
            <v>32786.0881946433</v>
          </cell>
        </row>
        <row r="34">
          <cell r="B34" t="str">
            <v>P0102</v>
          </cell>
          <cell r="C34" t="str">
            <v>SC CENTRUL MEDICAL SIMONA SRL</v>
          </cell>
          <cell r="D34">
            <v>2943.7</v>
          </cell>
          <cell r="E34">
            <v>510465.41</v>
          </cell>
          <cell r="F34">
            <v>292</v>
          </cell>
          <cell r="G34">
            <v>166766.9</v>
          </cell>
          <cell r="H34">
            <v>1958</v>
          </cell>
          <cell r="I34">
            <v>206822.08</v>
          </cell>
          <cell r="J34">
            <v>884054.3899999999</v>
          </cell>
          <cell r="K34">
            <v>203332.5097</v>
          </cell>
          <cell r="L34">
            <v>210720.87049681036</v>
          </cell>
          <cell r="M34">
            <v>178578.98677999998</v>
          </cell>
          <cell r="N34">
            <v>159129.79019999999</v>
          </cell>
          <cell r="O34">
            <v>132292.22398264569</v>
          </cell>
        </row>
        <row r="35">
          <cell r="B35" t="str">
            <v>P0109</v>
          </cell>
          <cell r="C35" t="str">
            <v>SC FOCUS LAB PLUS SRL</v>
          </cell>
          <cell r="D35">
            <v>4017.94</v>
          </cell>
          <cell r="E35">
            <v>696748.79</v>
          </cell>
          <cell r="F35">
            <v>415</v>
          </cell>
          <cell r="G35">
            <v>237014.61</v>
          </cell>
          <cell r="H35">
            <v>3120</v>
          </cell>
          <cell r="I35">
            <v>329563.27</v>
          </cell>
          <cell r="J35">
            <v>1263326.67</v>
          </cell>
          <cell r="K35">
            <v>290565.13409999997</v>
          </cell>
          <cell r="L35">
            <v>301123.20987879118</v>
          </cell>
          <cell r="M35">
            <v>255191.98733999999</v>
          </cell>
          <cell r="N35">
            <v>227398.80059999999</v>
          </cell>
          <cell r="O35">
            <v>189047.52544794208</v>
          </cell>
        </row>
        <row r="36">
          <cell r="B36" t="str">
            <v>P0115</v>
          </cell>
          <cell r="C36" t="str">
            <v>SC HIPERDIA SA</v>
          </cell>
          <cell r="D36">
            <v>628</v>
          </cell>
          <cell r="E36">
            <v>108901.14</v>
          </cell>
          <cell r="F36">
            <v>128</v>
          </cell>
          <cell r="G36">
            <v>73103.3</v>
          </cell>
          <cell r="H36">
            <v>1264</v>
          </cell>
          <cell r="I36">
            <v>133515.38</v>
          </cell>
          <cell r="J36">
            <v>315519.82</v>
          </cell>
          <cell r="K36">
            <v>72569.558600000004</v>
          </cell>
          <cell r="L36">
            <v>75206.471322875193</v>
          </cell>
          <cell r="M36">
            <v>63735.003640000003</v>
          </cell>
          <cell r="N36">
            <v>56793.567600000002</v>
          </cell>
          <cell r="O36">
            <v>47215.215681926602</v>
          </cell>
        </row>
        <row r="37">
          <cell r="B37" t="str">
            <v>P0116</v>
          </cell>
          <cell r="C37" t="str">
            <v>S.C. CENTRUL MEDICAL MEDICLAB S.R.L.</v>
          </cell>
          <cell r="D37">
            <v>1096.5</v>
          </cell>
          <cell r="E37">
            <v>190143.47</v>
          </cell>
          <cell r="F37">
            <v>121</v>
          </cell>
          <cell r="G37">
            <v>69105.460000000006</v>
          </cell>
          <cell r="H37">
            <v>408</v>
          </cell>
          <cell r="I37">
            <v>43096.74</v>
          </cell>
          <cell r="J37">
            <v>302345.67</v>
          </cell>
          <cell r="K37">
            <v>69539.504100000006</v>
          </cell>
          <cell r="L37">
            <v>72066.315708631199</v>
          </cell>
          <cell r="M37">
            <v>61073.825340000003</v>
          </cell>
          <cell r="N37">
            <v>54422.220599999993</v>
          </cell>
          <cell r="O37">
            <v>45243.801227912096</v>
          </cell>
        </row>
        <row r="38">
          <cell r="B38" t="str">
            <v>P0118</v>
          </cell>
          <cell r="C38" t="str">
            <v>SC CENTRUL MEDICAL SF. ALEXANDRU SRL</v>
          </cell>
          <cell r="D38">
            <v>1010</v>
          </cell>
          <cell r="E38">
            <v>175143.55</v>
          </cell>
          <cell r="F38">
            <v>159</v>
          </cell>
          <cell r="G38">
            <v>90808.01</v>
          </cell>
          <cell r="H38">
            <v>995</v>
          </cell>
          <cell r="I38">
            <v>105101.11</v>
          </cell>
          <cell r="J38">
            <v>371052.67</v>
          </cell>
          <cell r="K38">
            <v>85342.114100000006</v>
          </cell>
          <cell r="L38">
            <v>88443.134842151194</v>
          </cell>
          <cell r="M38">
            <v>74952.639339999994</v>
          </cell>
          <cell r="N38">
            <v>66789.480599999995</v>
          </cell>
          <cell r="O38">
            <v>55525.297407322098</v>
          </cell>
        </row>
        <row r="39">
          <cell r="B39" t="str">
            <v>P0119</v>
          </cell>
          <cell r="C39" t="str">
            <v>C.M.I DR. CRAINIC MARIA</v>
          </cell>
          <cell r="D39">
            <v>586.9</v>
          </cell>
          <cell r="E39">
            <v>101774.01</v>
          </cell>
          <cell r="F39">
            <v>141</v>
          </cell>
          <cell r="G39">
            <v>80527.850000000006</v>
          </cell>
          <cell r="H39">
            <v>576</v>
          </cell>
          <cell r="I39">
            <v>60842.45</v>
          </cell>
          <cell r="J39">
            <v>243144.31</v>
          </cell>
          <cell r="K39">
            <v>55923.191299999999</v>
          </cell>
          <cell r="L39">
            <v>57955.235830621597</v>
          </cell>
          <cell r="M39">
            <v>49115.15062</v>
          </cell>
          <cell r="N39">
            <v>43765.9758</v>
          </cell>
          <cell r="O39">
            <v>36384.754017935302</v>
          </cell>
        </row>
        <row r="40">
          <cell r="B40" t="str">
            <v>P0121</v>
          </cell>
          <cell r="C40" t="str">
            <v>SC LIL MED SRL</v>
          </cell>
          <cell r="D40">
            <v>1097.28</v>
          </cell>
          <cell r="E40">
            <v>190278.73</v>
          </cell>
          <cell r="F40">
            <v>151</v>
          </cell>
          <cell r="G40">
            <v>86239.05</v>
          </cell>
          <cell r="H40">
            <v>864</v>
          </cell>
          <cell r="I40">
            <v>91263.679999999993</v>
          </cell>
          <cell r="J40">
            <v>367781.46</v>
          </cell>
          <cell r="K40">
            <v>84589.735800000009</v>
          </cell>
          <cell r="L40">
            <v>87663.417862545597</v>
          </cell>
          <cell r="M40">
            <v>74291.854920000012</v>
          </cell>
          <cell r="N40">
            <v>66200.662800000006</v>
          </cell>
          <cell r="O40">
            <v>55035.784939639801</v>
          </cell>
        </row>
        <row r="41">
          <cell r="B41" t="str">
            <v>P0122</v>
          </cell>
          <cell r="C41" t="str">
            <v>SC MEDICOR INTERNATIONAL SRL</v>
          </cell>
          <cell r="D41">
            <v>938.2</v>
          </cell>
          <cell r="E41">
            <v>162692.75</v>
          </cell>
          <cell r="F41">
            <v>135</v>
          </cell>
          <cell r="G41">
            <v>77101.14</v>
          </cell>
          <cell r="H41">
            <v>1288</v>
          </cell>
          <cell r="I41">
            <v>136050.48000000001</v>
          </cell>
          <cell r="J41">
            <v>375844.37</v>
          </cell>
          <cell r="K41">
            <v>86444.205100000006</v>
          </cell>
          <cell r="L41">
            <v>89585.271804063188</v>
          </cell>
          <cell r="M41">
            <v>75920.562740000008</v>
          </cell>
          <cell r="N41">
            <v>67651.986600000004</v>
          </cell>
          <cell r="O41">
            <v>56242.339997493102</v>
          </cell>
        </row>
        <row r="42">
          <cell r="B42" t="str">
            <v>P0123</v>
          </cell>
          <cell r="C42" t="str">
            <v>SC AUSTROMED SRL</v>
          </cell>
          <cell r="D42">
            <v>692.1</v>
          </cell>
          <cell r="E42">
            <v>120016.68</v>
          </cell>
          <cell r="F42">
            <v>149</v>
          </cell>
          <cell r="G42">
            <v>85096.81</v>
          </cell>
          <cell r="H42">
            <v>568</v>
          </cell>
          <cell r="I42">
            <v>59997.42</v>
          </cell>
          <cell r="J42">
            <v>265110.90999999997</v>
          </cell>
          <cell r="K42">
            <v>60975.509299999998</v>
          </cell>
          <cell r="L42">
            <v>63191.136614797593</v>
          </cell>
          <cell r="M42">
            <v>53552.40382</v>
          </cell>
          <cell r="N42">
            <v>47719.96379999999</v>
          </cell>
          <cell r="O42">
            <v>39671.893814093295</v>
          </cell>
        </row>
        <row r="43">
          <cell r="B43" t="str">
            <v>P0124</v>
          </cell>
          <cell r="C43" t="str">
            <v>CENTRUL MEDICAL MATEI BASARAB S.R.L.</v>
          </cell>
          <cell r="D43">
            <v>1223.8600000000001</v>
          </cell>
          <cell r="E43">
            <v>212228.9</v>
          </cell>
          <cell r="F43">
            <v>159</v>
          </cell>
          <cell r="G43">
            <v>90808.01</v>
          </cell>
          <cell r="H43">
            <v>883</v>
          </cell>
          <cell r="I43">
            <v>93270.63</v>
          </cell>
          <cell r="J43">
            <v>396307.54</v>
          </cell>
          <cell r="K43">
            <v>91150.734200000006</v>
          </cell>
          <cell r="L43">
            <v>94462.818982494398</v>
          </cell>
          <cell r="M43">
            <v>80054.123080000005</v>
          </cell>
          <cell r="N43">
            <v>71335.357199999999</v>
          </cell>
          <cell r="O43">
            <v>59304.502574430197</v>
          </cell>
        </row>
        <row r="44">
          <cell r="B44" t="str">
            <v>P0125</v>
          </cell>
          <cell r="C44" t="str">
            <v>S.C. VALCRI MEDICAL S.R.L.</v>
          </cell>
          <cell r="D44">
            <v>1328.87</v>
          </cell>
          <cell r="E44">
            <v>230438.62</v>
          </cell>
          <cell r="F44">
            <v>148</v>
          </cell>
          <cell r="G44">
            <v>84525.69</v>
          </cell>
          <cell r="H44">
            <v>1280</v>
          </cell>
          <cell r="I44">
            <v>135205.45000000001</v>
          </cell>
          <cell r="J44">
            <v>450169.76</v>
          </cell>
          <cell r="K44">
            <v>103539.0448</v>
          </cell>
          <cell r="L44">
            <v>107301.2755454336</v>
          </cell>
          <cell r="M44">
            <v>90934.291520000013</v>
          </cell>
          <cell r="N44">
            <v>81030.556800000006</v>
          </cell>
          <cell r="O44">
            <v>67364.586832868794</v>
          </cell>
        </row>
        <row r="45">
          <cell r="B45" t="str">
            <v>P0127</v>
          </cell>
          <cell r="C45" t="str">
            <v>SC CENTRUL MEDICAL UNIREA SRL</v>
          </cell>
          <cell r="D45">
            <v>5550.3</v>
          </cell>
          <cell r="E45">
            <v>962474.5</v>
          </cell>
          <cell r="F45">
            <v>733</v>
          </cell>
          <cell r="G45">
            <v>418630.62</v>
          </cell>
          <cell r="H45">
            <v>3767</v>
          </cell>
          <cell r="I45">
            <v>397905.4</v>
          </cell>
          <cell r="J45">
            <v>1779010.52</v>
          </cell>
          <cell r="K45">
            <v>409172.41960000002</v>
          </cell>
          <cell r="L45">
            <v>424040.25095942721</v>
          </cell>
          <cell r="M45">
            <v>359360.12504000001</v>
          </cell>
          <cell r="N45">
            <v>320221.89360000001</v>
          </cell>
          <cell r="O45">
            <v>266215.81301046762</v>
          </cell>
        </row>
        <row r="46">
          <cell r="B46" t="str">
            <v>P0132</v>
          </cell>
          <cell r="C46" t="str">
            <v>SC CENTRUL MEDICAL DELFINULUI SRL</v>
          </cell>
          <cell r="D46">
            <v>528.24</v>
          </cell>
          <cell r="E46">
            <v>91601.81</v>
          </cell>
          <cell r="F46">
            <v>140</v>
          </cell>
          <cell r="G46">
            <v>79956.73</v>
          </cell>
          <cell r="H46">
            <v>631</v>
          </cell>
          <cell r="I46">
            <v>66652.06</v>
          </cell>
          <cell r="J46">
            <v>238210.59999999998</v>
          </cell>
          <cell r="K46">
            <v>54788.437999999995</v>
          </cell>
          <cell r="L46">
            <v>56779.249740015992</v>
          </cell>
          <cell r="M46">
            <v>48118.5412</v>
          </cell>
          <cell r="N46">
            <v>42877.907999999996</v>
          </cell>
          <cell r="O46">
            <v>35646.460677878</v>
          </cell>
        </row>
        <row r="47">
          <cell r="B47" t="str">
            <v>P0136</v>
          </cell>
          <cell r="C47" t="str">
            <v>S.C. HUMANITAS MEDICAL S.R.L.</v>
          </cell>
          <cell r="D47">
            <v>1021.03</v>
          </cell>
          <cell r="E47">
            <v>177056.26</v>
          </cell>
          <cell r="F47">
            <v>123</v>
          </cell>
          <cell r="G47">
            <v>70247.7</v>
          </cell>
          <cell r="H47">
            <v>981.5</v>
          </cell>
          <cell r="I47">
            <v>103675.11</v>
          </cell>
          <cell r="J47">
            <v>350979.07</v>
          </cell>
          <cell r="K47">
            <v>80725.186100000006</v>
          </cell>
          <cell r="L47">
            <v>83658.444540455195</v>
          </cell>
          <cell r="M47">
            <v>70897.772140000001</v>
          </cell>
          <cell r="N47">
            <v>63176.232599999996</v>
          </cell>
          <cell r="O47">
            <v>52521.431109754099</v>
          </cell>
        </row>
        <row r="48">
          <cell r="B48" t="str">
            <v>P0138</v>
          </cell>
          <cell r="C48" t="str">
            <v>SC BINAFARM SRL</v>
          </cell>
          <cell r="D48">
            <v>937</v>
          </cell>
          <cell r="E48">
            <v>162484.66</v>
          </cell>
          <cell r="F48">
            <v>150</v>
          </cell>
          <cell r="G48">
            <v>85667.93</v>
          </cell>
          <cell r="H48">
            <v>812</v>
          </cell>
          <cell r="I48">
            <v>85770.95</v>
          </cell>
          <cell r="J48">
            <v>333923.53999999998</v>
          </cell>
          <cell r="K48">
            <v>76802.414199999999</v>
          </cell>
          <cell r="L48">
            <v>79593.133436254386</v>
          </cell>
          <cell r="M48">
            <v>67452.555080000006</v>
          </cell>
          <cell r="N48">
            <v>60106.237199999996</v>
          </cell>
          <cell r="O48">
            <v>49969.196744510198</v>
          </cell>
        </row>
        <row r="49">
          <cell r="B49" t="str">
            <v>P0139</v>
          </cell>
          <cell r="C49" t="str">
            <v>CLINICA LIFE MED SRL</v>
          </cell>
          <cell r="D49">
            <v>1582.5</v>
          </cell>
          <cell r="E49">
            <v>274420.46000000002</v>
          </cell>
          <cell r="F49">
            <v>266</v>
          </cell>
          <cell r="G49">
            <v>151917.79999999999</v>
          </cell>
          <cell r="H49">
            <v>1767</v>
          </cell>
          <cell r="I49">
            <v>186646.89</v>
          </cell>
          <cell r="J49">
            <v>612985.15</v>
          </cell>
          <cell r="K49">
            <v>140986.5845</v>
          </cell>
          <cell r="L49">
            <v>146109.52207320399</v>
          </cell>
          <cell r="M49">
            <v>123823.00030000001</v>
          </cell>
          <cell r="N49">
            <v>110337.327</v>
          </cell>
          <cell r="O49">
            <v>91728.709996944497</v>
          </cell>
        </row>
        <row r="50">
          <cell r="B50" t="str">
            <v>P0141</v>
          </cell>
          <cell r="C50" t="str">
            <v>C.M.I. DR. TARMUREAN CRISTINA</v>
          </cell>
          <cell r="D50">
            <v>621.49</v>
          </cell>
          <cell r="E50">
            <v>107772.24</v>
          </cell>
          <cell r="F50">
            <v>120</v>
          </cell>
          <cell r="G50">
            <v>68534.34</v>
          </cell>
          <cell r="H50">
            <v>604</v>
          </cell>
          <cell r="I50">
            <v>63800.07</v>
          </cell>
          <cell r="J50">
            <v>240106.65000000002</v>
          </cell>
          <cell r="K50">
            <v>55224.529500000004</v>
          </cell>
          <cell r="L50">
            <v>57231.187212444005</v>
          </cell>
          <cell r="M50">
            <v>48501.543300000005</v>
          </cell>
          <cell r="N50">
            <v>43219.197</v>
          </cell>
          <cell r="O50">
            <v>35930.190586489502</v>
          </cell>
        </row>
        <row r="51">
          <cell r="B51" t="str">
            <v>P0143</v>
          </cell>
          <cell r="C51" t="str">
            <v>S.C. CRIS MEDICAL S.R.L.</v>
          </cell>
          <cell r="D51">
            <v>2389.4</v>
          </cell>
          <cell r="E51">
            <v>414344.55</v>
          </cell>
          <cell r="F51">
            <v>310</v>
          </cell>
          <cell r="G51">
            <v>177047.06</v>
          </cell>
          <cell r="H51">
            <v>1585</v>
          </cell>
          <cell r="I51">
            <v>167422.37</v>
          </cell>
          <cell r="J51">
            <v>758813.98</v>
          </cell>
          <cell r="K51">
            <v>174527.21540000002</v>
          </cell>
          <cell r="L51">
            <v>180868.89700389278</v>
          </cell>
          <cell r="M51">
            <v>153280.42396000001</v>
          </cell>
          <cell r="N51">
            <v>136586.51639999999</v>
          </cell>
          <cell r="O51">
            <v>113550.9196479674</v>
          </cell>
        </row>
        <row r="52">
          <cell r="B52" t="str">
            <v>P0147</v>
          </cell>
          <cell r="C52" t="str">
            <v>C.M.I. DR. STOICA MARIANA</v>
          </cell>
          <cell r="D52">
            <v>742.03</v>
          </cell>
          <cell r="E52">
            <v>128675.02</v>
          </cell>
          <cell r="F52">
            <v>119</v>
          </cell>
          <cell r="G52">
            <v>67963.22</v>
          </cell>
          <cell r="H52">
            <v>784</v>
          </cell>
          <cell r="I52">
            <v>82813.34</v>
          </cell>
          <cell r="J52">
            <v>279451.57999999996</v>
          </cell>
          <cell r="K52">
            <v>64273.863399999995</v>
          </cell>
          <cell r="L52">
            <v>66609.340856628784</v>
          </cell>
          <cell r="M52">
            <v>56449.219159999993</v>
          </cell>
          <cell r="N52">
            <v>50301.28439999999</v>
          </cell>
          <cell r="O52">
            <v>41817.86938885539</v>
          </cell>
        </row>
        <row r="53">
          <cell r="B53" t="str">
            <v>P0151</v>
          </cell>
          <cell r="C53" t="str">
            <v>S.C. ADMEDICA INVEST S.R.L.</v>
          </cell>
          <cell r="D53">
            <v>1336.57</v>
          </cell>
          <cell r="E53">
            <v>231773.88</v>
          </cell>
          <cell r="F53">
            <v>211</v>
          </cell>
          <cell r="G53">
            <v>120506.22</v>
          </cell>
          <cell r="H53">
            <v>436.5</v>
          </cell>
          <cell r="I53">
            <v>46107.17</v>
          </cell>
          <cell r="J53">
            <v>398387.26999999996</v>
          </cell>
          <cell r="K53">
            <v>91629.07209999999</v>
          </cell>
          <cell r="L53">
            <v>94958.537934807187</v>
          </cell>
          <cell r="M53">
            <v>80474.228539999996</v>
          </cell>
          <cell r="N53">
            <v>71709.708599999984</v>
          </cell>
          <cell r="O53">
            <v>59615.718841320093</v>
          </cell>
        </row>
        <row r="54">
          <cell r="B54" t="str">
            <v>P0153</v>
          </cell>
          <cell r="C54" t="str">
            <v>S.C. LABORATOARELE SYNLAB S.R.L.</v>
          </cell>
          <cell r="D54">
            <v>1968.5</v>
          </cell>
          <cell r="E54">
            <v>341356.51</v>
          </cell>
          <cell r="F54">
            <v>338</v>
          </cell>
          <cell r="G54">
            <v>193038.4</v>
          </cell>
          <cell r="H54">
            <v>1758</v>
          </cell>
          <cell r="I54">
            <v>185696.23</v>
          </cell>
          <cell r="J54">
            <v>720091.14</v>
          </cell>
          <cell r="K54">
            <v>165620.96220000001</v>
          </cell>
          <cell r="L54">
            <v>171639.0230897904</v>
          </cell>
          <cell r="M54">
            <v>145458.41028000001</v>
          </cell>
          <cell r="N54">
            <v>129616.40519999999</v>
          </cell>
          <cell r="O54">
            <v>107756.3320292982</v>
          </cell>
        </row>
        <row r="55">
          <cell r="B55" t="str">
            <v>P0154</v>
          </cell>
          <cell r="C55" t="str">
            <v>SC CLINICA SANTE SRL</v>
          </cell>
          <cell r="D55">
            <v>2527.83</v>
          </cell>
          <cell r="E55">
            <v>438349.62</v>
          </cell>
          <cell r="F55">
            <v>288</v>
          </cell>
          <cell r="G55">
            <v>164482.43</v>
          </cell>
          <cell r="H55">
            <v>1824</v>
          </cell>
          <cell r="I55">
            <v>192667.76</v>
          </cell>
          <cell r="J55">
            <v>795499.81</v>
          </cell>
          <cell r="K55">
            <v>182964.95630000002</v>
          </cell>
          <cell r="L55">
            <v>189613.23459210159</v>
          </cell>
          <cell r="M55">
            <v>160690.96162000002</v>
          </cell>
          <cell r="N55">
            <v>143189.96580000001</v>
          </cell>
          <cell r="O55">
            <v>119040.6837329003</v>
          </cell>
        </row>
        <row r="56">
          <cell r="B56" t="str">
            <v>P0155</v>
          </cell>
          <cell r="C56" t="str">
            <v>SC LABORETICA SRL</v>
          </cell>
          <cell r="D56">
            <v>1390.0300000000002</v>
          </cell>
          <cell r="E56">
            <v>241044.35</v>
          </cell>
          <cell r="F56">
            <v>168</v>
          </cell>
          <cell r="G56">
            <v>95948.08</v>
          </cell>
          <cell r="H56">
            <v>1368</v>
          </cell>
          <cell r="I56">
            <v>144500.82</v>
          </cell>
          <cell r="J56">
            <v>481493.25</v>
          </cell>
          <cell r="K56">
            <v>110743.44750000001</v>
          </cell>
          <cell r="L56">
            <v>114767.45992781999</v>
          </cell>
          <cell r="M56">
            <v>97261.636500000008</v>
          </cell>
          <cell r="N56">
            <v>86668.785000000003</v>
          </cell>
          <cell r="O56">
            <v>72051.916257247503</v>
          </cell>
        </row>
        <row r="57">
          <cell r="B57" t="str">
            <v>P0164</v>
          </cell>
          <cell r="C57" t="str">
            <v>S.C. BIOLUMIMEDICA S.R.L.</v>
          </cell>
          <cell r="D57">
            <v>2522.44</v>
          </cell>
          <cell r="E57">
            <v>437414.95</v>
          </cell>
          <cell r="F57">
            <v>281</v>
          </cell>
          <cell r="G57">
            <v>160484.59</v>
          </cell>
          <cell r="H57">
            <v>2320</v>
          </cell>
          <cell r="I57">
            <v>245059.87</v>
          </cell>
          <cell r="J57">
            <v>842959.41</v>
          </cell>
          <cell r="K57">
            <v>193880.6643</v>
          </cell>
          <cell r="L57">
            <v>200925.5795547576</v>
          </cell>
          <cell r="M57">
            <v>170277.80082</v>
          </cell>
          <cell r="N57">
            <v>151732.69380000001</v>
          </cell>
          <cell r="O57">
            <v>126142.6630956483</v>
          </cell>
        </row>
        <row r="58">
          <cell r="B58" t="str">
            <v>P0166</v>
          </cell>
          <cell r="C58" t="str">
            <v>SC GRAL MEDICAL SRL</v>
          </cell>
          <cell r="D58">
            <v>6404.05</v>
          </cell>
          <cell r="E58">
            <v>1110522.82</v>
          </cell>
          <cell r="F58">
            <v>794</v>
          </cell>
          <cell r="G58">
            <v>453468.91</v>
          </cell>
          <cell r="H58">
            <v>3458.5</v>
          </cell>
          <cell r="I58">
            <v>365318.78</v>
          </cell>
          <cell r="J58">
            <v>1929310.51</v>
          </cell>
          <cell r="K58">
            <v>443741.41730000003</v>
          </cell>
          <cell r="L58">
            <v>459865.35978385358</v>
          </cell>
          <cell r="M58">
            <v>389720.72302000003</v>
          </cell>
          <cell r="N58">
            <v>347275.89179999998</v>
          </cell>
          <cell r="O58">
            <v>288707.09880304127</v>
          </cell>
        </row>
        <row r="59">
          <cell r="B59" t="str">
            <v>P0167</v>
          </cell>
          <cell r="C59" t="str">
            <v>SC INTERNATIONAL MEDICAL CENTER SRL</v>
          </cell>
          <cell r="D59">
            <v>727.54</v>
          </cell>
          <cell r="E59">
            <v>126162.32</v>
          </cell>
          <cell r="F59">
            <v>132</v>
          </cell>
          <cell r="G59">
            <v>75387.78</v>
          </cell>
          <cell r="H59">
            <v>894</v>
          </cell>
          <cell r="I59">
            <v>94432.55</v>
          </cell>
          <cell r="J59">
            <v>295982.65000000002</v>
          </cell>
          <cell r="K59">
            <v>68076.009500000015</v>
          </cell>
          <cell r="L59">
            <v>70549.643059804002</v>
          </cell>
          <cell r="M59">
            <v>59788.49530000001</v>
          </cell>
          <cell r="N59">
            <v>53276.877</v>
          </cell>
          <cell r="O59">
            <v>44291.622180369501</v>
          </cell>
        </row>
        <row r="60">
          <cell r="B60" t="str">
            <v>P0180</v>
          </cell>
          <cell r="C60" t="str">
            <v>SC SAN MED 2001 SRL</v>
          </cell>
          <cell r="D60">
            <v>321.77</v>
          </cell>
          <cell r="E60">
            <v>55797.96</v>
          </cell>
          <cell r="F60">
            <v>144</v>
          </cell>
          <cell r="G60">
            <v>82241.210000000006</v>
          </cell>
          <cell r="H60">
            <v>476</v>
          </cell>
          <cell r="I60">
            <v>50279.519999999997</v>
          </cell>
          <cell r="J60">
            <v>188318.69</v>
          </cell>
          <cell r="K60">
            <v>43313.298699999999</v>
          </cell>
          <cell r="L60">
            <v>44887.145787058398</v>
          </cell>
          <cell r="M60">
            <v>38040.375380000005</v>
          </cell>
          <cell r="N60">
            <v>33897.364199999996</v>
          </cell>
          <cell r="O60">
            <v>28180.504049754702</v>
          </cell>
        </row>
        <row r="61">
          <cell r="B61" t="str">
            <v>P0182</v>
          </cell>
          <cell r="C61" t="str">
            <v>SC CENTRUL MEDICAL APOLO SRL</v>
          </cell>
          <cell r="D61">
            <v>489.4</v>
          </cell>
          <cell r="E61">
            <v>84866.59</v>
          </cell>
          <cell r="F61">
            <v>115</v>
          </cell>
          <cell r="G61">
            <v>65678.75</v>
          </cell>
          <cell r="H61">
            <v>438</v>
          </cell>
          <cell r="I61">
            <v>46265.61</v>
          </cell>
          <cell r="J61">
            <v>196810.95</v>
          </cell>
          <cell r="K61">
            <v>45266.518500000006</v>
          </cell>
          <cell r="L61">
            <v>46911.338461092004</v>
          </cell>
          <cell r="M61">
            <v>39755.811900000008</v>
          </cell>
          <cell r="N61">
            <v>35425.970999999998</v>
          </cell>
          <cell r="O61">
            <v>29451.3081707985</v>
          </cell>
        </row>
        <row r="62">
          <cell r="B62" t="str">
            <v>P0186</v>
          </cell>
          <cell r="C62" t="str">
            <v>SC MICROMED CLINIC SRL</v>
          </cell>
          <cell r="D62">
            <v>1101.5900000000001</v>
          </cell>
          <cell r="E62">
            <v>191026.12</v>
          </cell>
          <cell r="F62">
            <v>159</v>
          </cell>
          <cell r="G62">
            <v>90808.01</v>
          </cell>
          <cell r="H62">
            <v>582</v>
          </cell>
          <cell r="I62">
            <v>61476.23</v>
          </cell>
          <cell r="J62">
            <v>343310.36</v>
          </cell>
          <cell r="K62">
            <v>78961.382800000007</v>
          </cell>
          <cell r="L62">
            <v>81830.551070249596</v>
          </cell>
          <cell r="M62">
            <v>69348.692720000006</v>
          </cell>
          <cell r="N62">
            <v>61795.864799999996</v>
          </cell>
          <cell r="O62">
            <v>51373.865176646796</v>
          </cell>
        </row>
        <row r="63">
          <cell r="B63" t="str">
            <v>P0189</v>
          </cell>
          <cell r="C63" t="str">
            <v>CENTRUL MEDICAL PANDURI SRL</v>
          </cell>
          <cell r="D63">
            <v>2819.25</v>
          </cell>
          <cell r="E63">
            <v>488884.61</v>
          </cell>
          <cell r="F63">
            <v>235</v>
          </cell>
          <cell r="G63">
            <v>134213.09</v>
          </cell>
          <cell r="H63">
            <v>1564</v>
          </cell>
          <cell r="I63">
            <v>165204.15</v>
          </cell>
          <cell r="J63">
            <v>788301.85</v>
          </cell>
          <cell r="K63">
            <v>181309.42550000001</v>
          </cell>
          <cell r="L63">
            <v>187897.54784911597</v>
          </cell>
          <cell r="M63">
            <v>159236.9737</v>
          </cell>
          <cell r="N63">
            <v>141894.33299999998</v>
          </cell>
          <cell r="O63">
            <v>117963.5620678655</v>
          </cell>
        </row>
        <row r="64">
          <cell r="B64" t="str">
            <v>P0191</v>
          </cell>
          <cell r="C64" t="str">
            <v>SC CENTRUL MEDICAL SANATATEA TA</v>
          </cell>
          <cell r="D64">
            <v>1090.4000000000001</v>
          </cell>
          <cell r="E64">
            <v>189085.67</v>
          </cell>
          <cell r="F64">
            <v>150</v>
          </cell>
          <cell r="G64">
            <v>85667.93</v>
          </cell>
          <cell r="H64">
            <v>1139.5</v>
          </cell>
          <cell r="I64">
            <v>120364.54</v>
          </cell>
          <cell r="J64">
            <v>395118.13999999996</v>
          </cell>
          <cell r="K64">
            <v>90877.172200000001</v>
          </cell>
          <cell r="L64">
            <v>94179.316738510388</v>
          </cell>
          <cell r="M64">
            <v>79813.864279999994</v>
          </cell>
          <cell r="N64">
            <v>71121.265199999994</v>
          </cell>
          <cell r="O64">
            <v>59126.51763030819</v>
          </cell>
        </row>
        <row r="65">
          <cell r="B65" t="str">
            <v>P0194</v>
          </cell>
          <cell r="C65" t="str">
            <v>EUROSANITY SRL</v>
          </cell>
          <cell r="D65">
            <v>658.71</v>
          </cell>
          <cell r="E65">
            <v>114226.54</v>
          </cell>
          <cell r="F65">
            <v>109</v>
          </cell>
          <cell r="G65">
            <v>62252.03</v>
          </cell>
          <cell r="H65">
            <v>523</v>
          </cell>
          <cell r="I65">
            <v>55244.1</v>
          </cell>
          <cell r="J65">
            <v>231722.67</v>
          </cell>
          <cell r="K65">
            <v>53296.214100000005</v>
          </cell>
          <cell r="L65">
            <v>55232.8038733512</v>
          </cell>
          <cell r="M65">
            <v>46807.979340000005</v>
          </cell>
          <cell r="N65">
            <v>41710.080600000001</v>
          </cell>
          <cell r="O65">
            <v>34675.589769422098</v>
          </cell>
        </row>
        <row r="66">
          <cell r="B66" t="str">
            <v>P0206</v>
          </cell>
          <cell r="C66" t="str">
            <v>MILENIUM DIAGNOSTIC</v>
          </cell>
          <cell r="D66">
            <v>2369.98</v>
          </cell>
          <cell r="E66">
            <v>410976.94</v>
          </cell>
          <cell r="F66">
            <v>608</v>
          </cell>
          <cell r="G66">
            <v>347240.68</v>
          </cell>
          <cell r="H66">
            <v>3478.5</v>
          </cell>
          <cell r="I66">
            <v>367431.36</v>
          </cell>
          <cell r="J66">
            <v>1125648.98</v>
          </cell>
          <cell r="K66">
            <v>258899.2654</v>
          </cell>
          <cell r="L66">
            <v>268306.71915949276</v>
          </cell>
          <cell r="M66">
            <v>227381.09396</v>
          </cell>
          <cell r="N66">
            <v>202616.81639999998</v>
          </cell>
          <cell r="O66">
            <v>168445.0738240174</v>
          </cell>
        </row>
        <row r="67">
          <cell r="B67" t="str">
            <v>P0207</v>
          </cell>
          <cell r="C67" t="str">
            <v>GHENCEA MEDICAL CENTER SRL</v>
          </cell>
          <cell r="D67">
            <v>956.4</v>
          </cell>
          <cell r="E67">
            <v>165848.79999999999</v>
          </cell>
          <cell r="F67">
            <v>97</v>
          </cell>
          <cell r="G67">
            <v>55398.59</v>
          </cell>
          <cell r="H67">
            <v>1005</v>
          </cell>
          <cell r="I67">
            <v>106157.4</v>
          </cell>
          <cell r="J67">
            <v>327404.78999999998</v>
          </cell>
          <cell r="K67">
            <v>75303.101699999999</v>
          </cell>
          <cell r="L67">
            <v>78039.341395754396</v>
          </cell>
          <cell r="M67">
            <v>66135.76758</v>
          </cell>
          <cell r="N67">
            <v>58932.862199999996</v>
          </cell>
          <cell r="O67">
            <v>48993.713850197695</v>
          </cell>
        </row>
        <row r="68">
          <cell r="B68" t="str">
            <v>P0208</v>
          </cell>
          <cell r="C68" t="str">
            <v>CENTRUL MEDICAL AIDE-SANTE SRL</v>
          </cell>
          <cell r="D68">
            <v>1078.08</v>
          </cell>
          <cell r="E68">
            <v>186949.27</v>
          </cell>
          <cell r="F68">
            <v>157</v>
          </cell>
          <cell r="G68">
            <v>89665.77</v>
          </cell>
          <cell r="H68">
            <v>792</v>
          </cell>
          <cell r="I68">
            <v>83658.37</v>
          </cell>
          <cell r="J68">
            <v>360273.41</v>
          </cell>
          <cell r="K68">
            <v>82862.884299999991</v>
          </cell>
          <cell r="L68">
            <v>85873.818885797591</v>
          </cell>
          <cell r="M68">
            <v>72775.228820000004</v>
          </cell>
          <cell r="N68">
            <v>64849.21379999999</v>
          </cell>
          <cell r="O68">
            <v>53912.260591468294</v>
          </cell>
        </row>
        <row r="69">
          <cell r="B69" t="str">
            <v>P0213</v>
          </cell>
          <cell r="C69" t="str">
            <v>SC DISCOVERY SRL</v>
          </cell>
          <cell r="D69">
            <v>842.4</v>
          </cell>
          <cell r="E69">
            <v>146080.13</v>
          </cell>
          <cell r="F69">
            <v>114</v>
          </cell>
          <cell r="G69">
            <v>65107.63</v>
          </cell>
          <cell r="H69">
            <v>1192</v>
          </cell>
          <cell r="I69">
            <v>125910.07</v>
          </cell>
          <cell r="J69">
            <v>337097.83</v>
          </cell>
          <cell r="K69">
            <v>77532.500900000014</v>
          </cell>
          <cell r="L69">
            <v>80349.748820528795</v>
          </cell>
          <cell r="M69">
            <v>68093.761660000004</v>
          </cell>
          <cell r="N69">
            <v>60677.609400000001</v>
          </cell>
          <cell r="O69">
            <v>50444.2058484929</v>
          </cell>
        </row>
        <row r="70">
          <cell r="B70" t="str">
            <v>P0217</v>
          </cell>
          <cell r="C70" t="str">
            <v>S.C. ROMAR DIAGNOSTIC CENTER S.R.L.</v>
          </cell>
          <cell r="D70">
            <v>930.95999999999992</v>
          </cell>
          <cell r="E70">
            <v>161437.26999999999</v>
          </cell>
          <cell r="F70">
            <v>156</v>
          </cell>
          <cell r="G70">
            <v>89094.65</v>
          </cell>
          <cell r="H70">
            <v>584</v>
          </cell>
          <cell r="I70">
            <v>61687.48</v>
          </cell>
          <cell r="J70">
            <v>312219.39999999997</v>
          </cell>
          <cell r="K70">
            <v>71810.462</v>
          </cell>
          <cell r="L70">
            <v>74419.791924783989</v>
          </cell>
          <cell r="M70">
            <v>63068.318799999994</v>
          </cell>
          <cell r="N70">
            <v>56199.491999999991</v>
          </cell>
          <cell r="O70">
            <v>46721.332153021991</v>
          </cell>
        </row>
        <row r="71">
          <cell r="B71" t="str">
            <v>P0218</v>
          </cell>
          <cell r="C71" t="str">
            <v>TINOS CLINIC SRL</v>
          </cell>
          <cell r="D71">
            <v>1133.54</v>
          </cell>
          <cell r="E71">
            <v>196566.55</v>
          </cell>
          <cell r="F71">
            <v>254</v>
          </cell>
          <cell r="G71">
            <v>145064.35999999999</v>
          </cell>
          <cell r="H71">
            <v>1475</v>
          </cell>
          <cell r="I71">
            <v>155803.15</v>
          </cell>
          <cell r="J71">
            <v>497434.05999999994</v>
          </cell>
          <cell r="K71">
            <v>114409.83379999999</v>
          </cell>
          <cell r="L71">
            <v>118567.06931568158</v>
          </cell>
          <cell r="M71">
            <v>100481.68011999999</v>
          </cell>
          <cell r="N71">
            <v>89538.130799999984</v>
          </cell>
          <cell r="O71">
            <v>74437.340989977791</v>
          </cell>
        </row>
        <row r="72">
          <cell r="B72" t="str">
            <v>P0227</v>
          </cell>
          <cell r="C72" t="str">
            <v>SC CMI dr.IACOBESCU ANCA SRL</v>
          </cell>
          <cell r="D72">
            <v>747.49</v>
          </cell>
          <cell r="E72">
            <v>129621.83</v>
          </cell>
          <cell r="F72">
            <v>252</v>
          </cell>
          <cell r="G72">
            <v>143922.12</v>
          </cell>
          <cell r="H72">
            <v>1056</v>
          </cell>
          <cell r="I72">
            <v>111544.49</v>
          </cell>
          <cell r="J72">
            <v>385088.44</v>
          </cell>
          <cell r="K72">
            <v>88570.34120000001</v>
          </cell>
          <cell r="L72">
            <v>91788.663924918394</v>
          </cell>
          <cell r="M72">
            <v>77787.864880000008</v>
          </cell>
          <cell r="N72">
            <v>69315.919200000004</v>
          </cell>
          <cell r="O72">
            <v>57625.6469441972</v>
          </cell>
        </row>
        <row r="73">
          <cell r="B73" t="str">
            <v>P0229</v>
          </cell>
          <cell r="C73" t="str">
            <v>SC" TOTAL DIAGNOSTIC " SRL</v>
          </cell>
          <cell r="D73">
            <v>690</v>
          </cell>
          <cell r="E73">
            <v>119652.52</v>
          </cell>
          <cell r="F73">
            <v>161</v>
          </cell>
          <cell r="G73">
            <v>91950.24</v>
          </cell>
          <cell r="H73">
            <v>612</v>
          </cell>
          <cell r="I73">
            <v>64645.1</v>
          </cell>
          <cell r="J73">
            <v>276247.86</v>
          </cell>
          <cell r="K73">
            <v>63537.007799999999</v>
          </cell>
          <cell r="L73">
            <v>65845.710615249598</v>
          </cell>
          <cell r="M73">
            <v>55802.067719999999</v>
          </cell>
          <cell r="N73">
            <v>49724.614799999996</v>
          </cell>
          <cell r="O73">
            <v>41338.456302271799</v>
          </cell>
        </row>
        <row r="74">
          <cell r="B74" t="str">
            <v>P0234</v>
          </cell>
          <cell r="C74" t="str">
            <v>SC MEDIC LINE BUSINESS HEALTH SRL</v>
          </cell>
          <cell r="D74">
            <v>1391.4</v>
          </cell>
          <cell r="E74">
            <v>241281.92000000001</v>
          </cell>
          <cell r="F74">
            <v>133</v>
          </cell>
          <cell r="G74">
            <v>75958.899999999994</v>
          </cell>
          <cell r="H74">
            <v>756</v>
          </cell>
          <cell r="I74">
            <v>79855.72</v>
          </cell>
          <cell r="J74">
            <v>397096.54000000004</v>
          </cell>
          <cell r="K74">
            <v>91332.204200000007</v>
          </cell>
          <cell r="L74">
            <v>94650.882939534407</v>
          </cell>
          <cell r="M74">
            <v>80213.501080000016</v>
          </cell>
          <cell r="N74">
            <v>71477.377200000003</v>
          </cell>
          <cell r="O74">
            <v>59422.570609500202</v>
          </cell>
        </row>
        <row r="75">
          <cell r="B75" t="str">
            <v>P0236</v>
          </cell>
          <cell r="C75" t="str">
            <v>SC ANIMA SPECIALITY MEDICAL SERVICES SRL</v>
          </cell>
          <cell r="D75">
            <v>1302.6300000000001</v>
          </cell>
          <cell r="E75">
            <v>225888.36</v>
          </cell>
          <cell r="F75">
            <v>158</v>
          </cell>
          <cell r="G75">
            <v>90236.89</v>
          </cell>
          <cell r="H75">
            <v>1222</v>
          </cell>
          <cell r="I75">
            <v>129078.95</v>
          </cell>
          <cell r="J75">
            <v>445204.2</v>
          </cell>
          <cell r="K75">
            <v>102396.966</v>
          </cell>
          <cell r="L75">
            <v>106117.697772912</v>
          </cell>
          <cell r="M75">
            <v>89931.248400000011</v>
          </cell>
          <cell r="N75">
            <v>80136.755999999994</v>
          </cell>
          <cell r="O75">
            <v>66621.527375046004</v>
          </cell>
        </row>
        <row r="76">
          <cell r="B76" t="str">
            <v>P0238</v>
          </cell>
          <cell r="C76" t="str">
            <v>SC NICOMED SRL</v>
          </cell>
          <cell r="D76">
            <v>687.33</v>
          </cell>
          <cell r="E76">
            <v>119189.52</v>
          </cell>
          <cell r="F76">
            <v>122</v>
          </cell>
          <cell r="G76">
            <v>69676.58</v>
          </cell>
          <cell r="H76">
            <v>500</v>
          </cell>
          <cell r="I76">
            <v>52814.63</v>
          </cell>
          <cell r="J76">
            <v>241680.73</v>
          </cell>
          <cell r="K76">
            <v>55586.567900000002</v>
          </cell>
          <cell r="L76">
            <v>57606.380765672802</v>
          </cell>
          <cell r="M76">
            <v>48819.507460000008</v>
          </cell>
          <cell r="N76">
            <v>43502.5314</v>
          </cell>
          <cell r="O76">
            <v>36165.740057519899</v>
          </cell>
        </row>
        <row r="77">
          <cell r="B77" t="str">
            <v>P0244</v>
          </cell>
          <cell r="C77" t="str">
            <v>MUNOR CRIS MEDICA S.R.L.</v>
          </cell>
          <cell r="D77">
            <v>764.82</v>
          </cell>
          <cell r="E77">
            <v>132627.01999999999</v>
          </cell>
          <cell r="F77">
            <v>122</v>
          </cell>
          <cell r="G77">
            <v>69676.58</v>
          </cell>
          <cell r="H77">
            <v>554</v>
          </cell>
          <cell r="I77">
            <v>58518.61</v>
          </cell>
          <cell r="J77">
            <v>260822.20999999996</v>
          </cell>
          <cell r="K77">
            <v>59989.108299999993</v>
          </cell>
          <cell r="L77">
            <v>62168.893404965587</v>
          </cell>
          <cell r="M77">
            <v>52686.086419999992</v>
          </cell>
          <cell r="N77">
            <v>46947.99779999999</v>
          </cell>
          <cell r="O77">
            <v>39030.121466812292</v>
          </cell>
        </row>
        <row r="78">
          <cell r="B78" t="str">
            <v>P0248</v>
          </cell>
          <cell r="C78" t="str">
            <v>SC MEDLIFE SA BUCURESTI - SUCURSALA BUCURESTI</v>
          </cell>
          <cell r="D78">
            <v>1023.4</v>
          </cell>
          <cell r="E78">
            <v>177467.24</v>
          </cell>
          <cell r="F78">
            <v>153</v>
          </cell>
          <cell r="G78">
            <v>87381.29</v>
          </cell>
          <cell r="H78">
            <v>809</v>
          </cell>
          <cell r="I78">
            <v>85454.07</v>
          </cell>
          <cell r="J78">
            <v>350302.6</v>
          </cell>
          <cell r="K78">
            <v>80569.597999999998</v>
          </cell>
          <cell r="L78">
            <v>83497.202937135997</v>
          </cell>
          <cell r="M78">
            <v>70761.125199999995</v>
          </cell>
          <cell r="N78">
            <v>63054.467999999993</v>
          </cell>
          <cell r="O78">
            <v>52420.202359837996</v>
          </cell>
        </row>
        <row r="79">
          <cell r="B79" t="str">
            <v>P0250</v>
          </cell>
          <cell r="C79" t="str">
            <v>SC EGO TEST SRL</v>
          </cell>
          <cell r="D79">
            <v>3827.3999999999996</v>
          </cell>
          <cell r="E79">
            <v>663707.35</v>
          </cell>
          <cell r="F79">
            <v>617</v>
          </cell>
          <cell r="G79">
            <v>352380.75</v>
          </cell>
          <cell r="H79">
            <v>4066</v>
          </cell>
          <cell r="I79">
            <v>429488.55</v>
          </cell>
          <cell r="J79">
            <v>1445576.65</v>
          </cell>
          <cell r="K79">
            <v>332482.62949999998</v>
          </cell>
          <cell r="L79">
            <v>344563.83397164394</v>
          </cell>
          <cell r="M79">
            <v>292006.48330000002</v>
          </cell>
          <cell r="N79">
            <v>260203.79699999996</v>
          </cell>
          <cell r="O79">
            <v>216319.89177258947</v>
          </cell>
        </row>
        <row r="80">
          <cell r="B80" t="str">
            <v>P0252</v>
          </cell>
          <cell r="C80" t="str">
            <v>SC MEDIC ART LAB SRL</v>
          </cell>
          <cell r="D80">
            <v>433.74</v>
          </cell>
          <cell r="E80">
            <v>75214.62</v>
          </cell>
          <cell r="F80">
            <v>134</v>
          </cell>
          <cell r="G80">
            <v>76530.02</v>
          </cell>
          <cell r="H80">
            <v>452</v>
          </cell>
          <cell r="I80">
            <v>47744.42</v>
          </cell>
          <cell r="J80">
            <v>199489.06</v>
          </cell>
          <cell r="K80">
            <v>45882.483800000002</v>
          </cell>
          <cell r="L80">
            <v>47549.685690481594</v>
          </cell>
          <cell r="M80">
            <v>40296.790120000005</v>
          </cell>
          <cell r="N80">
            <v>35908.0308</v>
          </cell>
          <cell r="O80">
            <v>29852.067594627799</v>
          </cell>
        </row>
        <row r="81">
          <cell r="B81" t="str">
            <v>P0253</v>
          </cell>
          <cell r="C81" t="str">
            <v>SC LABORATOARELE BIOCLINICA SRL</v>
          </cell>
          <cell r="D81">
            <v>1728</v>
          </cell>
          <cell r="E81">
            <v>299651.53999999998</v>
          </cell>
          <cell r="F81">
            <v>152</v>
          </cell>
          <cell r="G81">
            <v>86810.17</v>
          </cell>
          <cell r="H81">
            <v>1000</v>
          </cell>
          <cell r="I81">
            <v>105629.25</v>
          </cell>
          <cell r="J81">
            <v>492090.95999999996</v>
          </cell>
          <cell r="K81">
            <v>113180.92079999999</v>
          </cell>
          <cell r="L81">
            <v>117293.50210546558</v>
          </cell>
          <cell r="M81">
            <v>99402.373919999998</v>
          </cell>
          <cell r="N81">
            <v>88576.372799999983</v>
          </cell>
          <cell r="O81">
            <v>73637.785453624791</v>
          </cell>
        </row>
        <row r="82">
          <cell r="B82" t="str">
            <v>P0261</v>
          </cell>
          <cell r="C82" t="str">
            <v>FUNDATIA VICTOR BABES</v>
          </cell>
          <cell r="D82">
            <v>1283.5</v>
          </cell>
          <cell r="E82">
            <v>222571.04</v>
          </cell>
          <cell r="F82">
            <v>150</v>
          </cell>
          <cell r="G82">
            <v>85667.93</v>
          </cell>
          <cell r="H82">
            <v>792</v>
          </cell>
          <cell r="I82">
            <v>83658.37</v>
          </cell>
          <cell r="J82">
            <v>391897.33999999997</v>
          </cell>
          <cell r="K82">
            <v>90136.388200000001</v>
          </cell>
          <cell r="L82">
            <v>93411.615353422385</v>
          </cell>
          <cell r="M82">
            <v>79163.26268</v>
          </cell>
          <cell r="N82">
            <v>70541.521199999988</v>
          </cell>
          <cell r="O82">
            <v>58644.548647604192</v>
          </cell>
        </row>
        <row r="83">
          <cell r="B83" t="str">
            <v>P0262</v>
          </cell>
          <cell r="C83" t="str">
            <v>HEALTH SERVICES COMPANY SRL</v>
          </cell>
          <cell r="D83">
            <v>841.6</v>
          </cell>
          <cell r="E83">
            <v>145941.4</v>
          </cell>
          <cell r="F83">
            <v>153</v>
          </cell>
          <cell r="G83">
            <v>87381.29</v>
          </cell>
          <cell r="H83">
            <v>1264</v>
          </cell>
          <cell r="I83">
            <v>133515.38</v>
          </cell>
          <cell r="J83">
            <v>366838.07</v>
          </cell>
          <cell r="K83">
            <v>84372.756099999999</v>
          </cell>
          <cell r="L83">
            <v>87438.553912695192</v>
          </cell>
          <cell r="M83">
            <v>74101.290140000012</v>
          </cell>
          <cell r="N83">
            <v>66030.852599999998</v>
          </cell>
          <cell r="O83">
            <v>54894.613578924102</v>
          </cell>
        </row>
        <row r="84">
          <cell r="B84" t="str">
            <v>P0263</v>
          </cell>
          <cell r="C84" t="str">
            <v>ST.LUKAS SRL</v>
          </cell>
          <cell r="D84">
            <v>951.4</v>
          </cell>
          <cell r="E84">
            <v>164981.76000000001</v>
          </cell>
          <cell r="F84">
            <v>251</v>
          </cell>
          <cell r="G84">
            <v>143351</v>
          </cell>
          <cell r="H84">
            <v>1687</v>
          </cell>
          <cell r="I84">
            <v>178196.55</v>
          </cell>
          <cell r="J84">
            <v>486529.31</v>
          </cell>
          <cell r="K84">
            <v>111901.74130000001</v>
          </cell>
          <cell r="L84">
            <v>115967.84189422159</v>
          </cell>
          <cell r="M84">
            <v>98278.920620000004</v>
          </cell>
          <cell r="N84">
            <v>87575.275800000003</v>
          </cell>
          <cell r="O84">
            <v>72805.525520485302</v>
          </cell>
        </row>
        <row r="85">
          <cell r="B85" t="str">
            <v>P0264</v>
          </cell>
          <cell r="C85" t="str">
            <v>SC C.M.I. MARINESCU DANA SRL</v>
          </cell>
          <cell r="D85">
            <v>887.08</v>
          </cell>
          <cell r="E85">
            <v>153828.06</v>
          </cell>
          <cell r="F85">
            <v>222</v>
          </cell>
          <cell r="G85">
            <v>126788.54</v>
          </cell>
          <cell r="H85">
            <v>1018</v>
          </cell>
          <cell r="I85">
            <v>107530.58</v>
          </cell>
          <cell r="J85">
            <v>388147.18</v>
          </cell>
          <cell r="K85">
            <v>89273.8514</v>
          </cell>
          <cell r="L85">
            <v>92517.737116244796</v>
          </cell>
          <cell r="M85">
            <v>78405.730360000001</v>
          </cell>
          <cell r="N85">
            <v>69866.492400000003</v>
          </cell>
          <cell r="O85">
            <v>58083.364842283401</v>
          </cell>
        </row>
        <row r="86">
          <cell r="B86" t="str">
            <v>P0265</v>
          </cell>
          <cell r="C86" t="str">
            <v>SC TOTAL MEDICAL OZON SRL</v>
          </cell>
          <cell r="D86">
            <v>1388.98</v>
          </cell>
          <cell r="E86">
            <v>240862.27</v>
          </cell>
          <cell r="F86">
            <v>136</v>
          </cell>
          <cell r="G86">
            <v>77672.259999999995</v>
          </cell>
          <cell r="H86">
            <v>494</v>
          </cell>
          <cell r="I86">
            <v>52180.85</v>
          </cell>
          <cell r="J86">
            <v>370715.37999999995</v>
          </cell>
          <cell r="K86">
            <v>85264.537399999987</v>
          </cell>
          <cell r="L86">
            <v>88362.739288196783</v>
          </cell>
          <cell r="M86">
            <v>74884.506759999989</v>
          </cell>
          <cell r="N86">
            <v>66728.768399999986</v>
          </cell>
          <cell r="O86">
            <v>55474.824444649392</v>
          </cell>
        </row>
        <row r="87">
          <cell r="B87" t="str">
            <v>P0267</v>
          </cell>
          <cell r="C87" t="str">
            <v>S.C. MEDICAL DAY S.R.L.</v>
          </cell>
          <cell r="D87">
            <v>1080.22</v>
          </cell>
          <cell r="E87">
            <v>187320.36</v>
          </cell>
          <cell r="F87">
            <v>74</v>
          </cell>
          <cell r="G87">
            <v>42262.85</v>
          </cell>
          <cell r="H87">
            <v>1244</v>
          </cell>
          <cell r="I87">
            <v>131402.79</v>
          </cell>
          <cell r="J87">
            <v>360986</v>
          </cell>
          <cell r="K87">
            <v>83026.78</v>
          </cell>
          <cell r="L87">
            <v>86043.669956960002</v>
          </cell>
          <cell r="M87">
            <v>72919.172000000006</v>
          </cell>
          <cell r="N87">
            <v>64977.479999999996</v>
          </cell>
          <cell r="O87">
            <v>54018.894433180001</v>
          </cell>
        </row>
        <row r="88">
          <cell r="B88" t="str">
            <v>P0268</v>
          </cell>
          <cell r="C88" t="str">
            <v>Sp.Cl. N.MALAXA</v>
          </cell>
          <cell r="D88">
            <v>495.4</v>
          </cell>
          <cell r="E88">
            <v>85907.04</v>
          </cell>
          <cell r="F88">
            <v>61</v>
          </cell>
          <cell r="G88">
            <v>34838.29</v>
          </cell>
          <cell r="H88">
            <v>236</v>
          </cell>
          <cell r="I88">
            <v>24928.5</v>
          </cell>
          <cell r="J88">
            <v>145673.82999999999</v>
          </cell>
          <cell r="K88">
            <v>33504.980899999995</v>
          </cell>
          <cell r="L88">
            <v>34722.429539888799</v>
          </cell>
          <cell r="M88">
            <v>29426.113659999999</v>
          </cell>
          <cell r="N88">
            <v>26221.289399999998</v>
          </cell>
          <cell r="O88">
            <v>21799.0150433729</v>
          </cell>
        </row>
        <row r="89">
          <cell r="B89" t="str">
            <v>P0269</v>
          </cell>
          <cell r="C89" t="str">
            <v>ZOSTALAB SRL</v>
          </cell>
          <cell r="D89">
            <v>546.04999999999995</v>
          </cell>
          <cell r="E89">
            <v>94690.23</v>
          </cell>
          <cell r="F89">
            <v>122</v>
          </cell>
          <cell r="G89">
            <v>69676.58</v>
          </cell>
          <cell r="H89">
            <v>600</v>
          </cell>
          <cell r="I89">
            <v>63377.55</v>
          </cell>
          <cell r="J89">
            <v>227744.36</v>
          </cell>
          <cell r="K89">
            <v>52381.202799999999</v>
          </cell>
          <cell r="L89">
            <v>54284.544404489592</v>
          </cell>
          <cell r="M89">
            <v>46004.360719999997</v>
          </cell>
          <cell r="N89">
            <v>40993.984799999998</v>
          </cell>
          <cell r="O89">
            <v>34080.264998066799</v>
          </cell>
        </row>
        <row r="90">
          <cell r="B90" t="str">
            <v>P0270</v>
          </cell>
          <cell r="C90" t="str">
            <v>C.N.M.R.N. "Nicolae Robanescu"</v>
          </cell>
          <cell r="D90">
            <v>403</v>
          </cell>
          <cell r="E90">
            <v>69884.009999999995</v>
          </cell>
          <cell r="F90">
            <v>95</v>
          </cell>
          <cell r="G90">
            <v>54256.36</v>
          </cell>
          <cell r="H90">
            <v>467</v>
          </cell>
          <cell r="I90">
            <v>49328.86</v>
          </cell>
          <cell r="J90">
            <v>173469.22999999998</v>
          </cell>
          <cell r="K90">
            <v>39897.922899999998</v>
          </cell>
          <cell r="L90">
            <v>41347.667704032792</v>
          </cell>
          <cell r="M90">
            <v>35040.784459999995</v>
          </cell>
          <cell r="N90">
            <v>31224.461399999997</v>
          </cell>
          <cell r="O90">
            <v>25958.391801274898</v>
          </cell>
        </row>
        <row r="91">
          <cell r="B91" t="str">
            <v>P0272</v>
          </cell>
          <cell r="C91" t="str">
            <v>SC MARY - CRIS MED SRL</v>
          </cell>
          <cell r="D91">
            <v>1454.4</v>
          </cell>
          <cell r="E91">
            <v>252206.71</v>
          </cell>
          <cell r="F91">
            <v>396</v>
          </cell>
          <cell r="G91">
            <v>226163.33</v>
          </cell>
          <cell r="H91">
            <v>2706.5</v>
          </cell>
          <cell r="I91">
            <v>285885.58</v>
          </cell>
          <cell r="J91">
            <v>764255.62</v>
          </cell>
          <cell r="K91">
            <v>175778.79260000002</v>
          </cell>
          <cell r="L91">
            <v>182165.95194836319</v>
          </cell>
          <cell r="M91">
            <v>154379.63524</v>
          </cell>
          <cell r="N91">
            <v>137566.0116</v>
          </cell>
          <cell r="O91">
            <v>114365.2209690806</v>
          </cell>
        </row>
        <row r="92">
          <cell r="B92" t="str">
            <v>P0278</v>
          </cell>
          <cell r="C92" t="str">
            <v>CENTRUL MEDICAL MH</v>
          </cell>
          <cell r="D92">
            <v>764.46</v>
          </cell>
          <cell r="E92">
            <v>132564.59</v>
          </cell>
          <cell r="F92">
            <v>161</v>
          </cell>
          <cell r="G92">
            <v>91950.24</v>
          </cell>
          <cell r="H92">
            <v>966</v>
          </cell>
          <cell r="I92">
            <v>102037.86</v>
          </cell>
          <cell r="J92">
            <v>326552.69</v>
          </cell>
          <cell r="K92">
            <v>75107.118700000006</v>
          </cell>
          <cell r="L92">
            <v>77836.237089298404</v>
          </cell>
          <cell r="M92">
            <v>65963.643380000009</v>
          </cell>
          <cell r="N92">
            <v>58779.484199999999</v>
          </cell>
          <cell r="O92">
            <v>48866.203365174697</v>
          </cell>
        </row>
        <row r="93">
          <cell r="B93" t="str">
            <v>P0280</v>
          </cell>
          <cell r="C93" t="str">
            <v>SC BROTAC LABOR FARM SRL</v>
          </cell>
          <cell r="D93">
            <v>1082.4000000000001</v>
          </cell>
          <cell r="E93">
            <v>187698.39</v>
          </cell>
          <cell r="F93">
            <v>122</v>
          </cell>
          <cell r="G93">
            <v>69676.58</v>
          </cell>
          <cell r="H93">
            <v>1160.5</v>
          </cell>
          <cell r="I93">
            <v>122582.75</v>
          </cell>
          <cell r="J93">
            <v>379957.72000000003</v>
          </cell>
          <cell r="K93">
            <v>87390.275600000008</v>
          </cell>
          <cell r="L93">
            <v>90565.7190508192</v>
          </cell>
          <cell r="M93">
            <v>76751.459440000006</v>
          </cell>
          <cell r="N93">
            <v>68392.38960000001</v>
          </cell>
          <cell r="O93">
            <v>56857.872509603607</v>
          </cell>
        </row>
        <row r="94">
          <cell r="B94" t="str">
            <v>P0282</v>
          </cell>
          <cell r="C94" t="str">
            <v>SPITALUL CLINIC CF 2</v>
          </cell>
          <cell r="D94">
            <v>856.52</v>
          </cell>
          <cell r="E94">
            <v>148528.67000000001</v>
          </cell>
          <cell r="F94">
            <v>106</v>
          </cell>
          <cell r="G94">
            <v>60538.67</v>
          </cell>
          <cell r="H94">
            <v>416</v>
          </cell>
          <cell r="I94">
            <v>43941.77</v>
          </cell>
          <cell r="J94">
            <v>253009.11000000002</v>
          </cell>
          <cell r="K94">
            <v>58192.095300000008</v>
          </cell>
          <cell r="L94">
            <v>60306.583515549602</v>
          </cell>
          <cell r="M94">
            <v>51107.840220000006</v>
          </cell>
          <cell r="N94">
            <v>45541.639800000004</v>
          </cell>
          <cell r="O94">
            <v>37860.948634359302</v>
          </cell>
        </row>
        <row r="95">
          <cell r="B95" t="str">
            <v>P0283</v>
          </cell>
          <cell r="C95" t="str">
            <v>SC ACT MEDICA  SRL</v>
          </cell>
          <cell r="D95">
            <v>2054.13</v>
          </cell>
          <cell r="E95">
            <v>356205.56</v>
          </cell>
          <cell r="F95">
            <v>293</v>
          </cell>
          <cell r="G95">
            <v>167338.01999999999</v>
          </cell>
          <cell r="H95">
            <v>1664</v>
          </cell>
          <cell r="I95">
            <v>175767.08</v>
          </cell>
          <cell r="J95">
            <v>699310.65999999992</v>
          </cell>
          <cell r="K95">
            <v>160841.45179999998</v>
          </cell>
          <cell r="L95">
            <v>166685.84273745757</v>
          </cell>
          <cell r="M95">
            <v>141260.75331999999</v>
          </cell>
          <cell r="N95">
            <v>125875.91879999998</v>
          </cell>
          <cell r="O95">
            <v>104646.68634943578</v>
          </cell>
        </row>
        <row r="96">
          <cell r="B96" t="str">
            <v>P0289</v>
          </cell>
          <cell r="C96" t="str">
            <v>LABORATOR CUZA</v>
          </cell>
          <cell r="D96">
            <v>1173.2</v>
          </cell>
          <cell r="E96">
            <v>203443.97</v>
          </cell>
          <cell r="F96">
            <v>155</v>
          </cell>
          <cell r="G96">
            <v>88523.53</v>
          </cell>
          <cell r="H96">
            <v>656</v>
          </cell>
          <cell r="I96">
            <v>69292.789999999994</v>
          </cell>
          <cell r="J96">
            <v>361260.29</v>
          </cell>
          <cell r="K96">
            <v>83089.866699999999</v>
          </cell>
          <cell r="L96">
            <v>86109.048997234393</v>
          </cell>
          <cell r="M96">
            <v>72974.578580000001</v>
          </cell>
          <cell r="N96">
            <v>65026.852199999994</v>
          </cell>
          <cell r="O96">
            <v>54059.939910162699</v>
          </cell>
        </row>
        <row r="97">
          <cell r="B97" t="str">
            <v>P0290</v>
          </cell>
          <cell r="C97" t="str">
            <v>SC BLUMED ESTET SRL</v>
          </cell>
          <cell r="D97">
            <v>1377.79</v>
          </cell>
          <cell r="E97">
            <v>238921.81</v>
          </cell>
          <cell r="F97">
            <v>149</v>
          </cell>
          <cell r="G97">
            <v>85096.81</v>
          </cell>
          <cell r="H97">
            <v>1000</v>
          </cell>
          <cell r="I97">
            <v>105629.25</v>
          </cell>
          <cell r="J97">
            <v>429647.87</v>
          </cell>
          <cell r="K97">
            <v>98819.0101</v>
          </cell>
          <cell r="L97">
            <v>102409.7320228232</v>
          </cell>
          <cell r="M97">
            <v>86788.869740000009</v>
          </cell>
          <cell r="N97">
            <v>77336.616599999994</v>
          </cell>
          <cell r="O97">
            <v>64293.637240698095</v>
          </cell>
        </row>
        <row r="98">
          <cell r="B98" t="str">
            <v>P0291</v>
          </cell>
          <cell r="C98" t="str">
            <v xml:space="preserve">SC CM  PROGRESUL </v>
          </cell>
          <cell r="D98">
            <v>1162.53</v>
          </cell>
          <cell r="E98">
            <v>201593.69</v>
          </cell>
          <cell r="F98">
            <v>230</v>
          </cell>
          <cell r="G98">
            <v>131357.49</v>
          </cell>
          <cell r="H98">
            <v>1489</v>
          </cell>
          <cell r="I98">
            <v>157281.96</v>
          </cell>
          <cell r="J98">
            <v>490233.14</v>
          </cell>
          <cell r="K98">
            <v>112753.62220000001</v>
          </cell>
          <cell r="L98">
            <v>116850.6770349104</v>
          </cell>
          <cell r="M98">
            <v>99027.094280000005</v>
          </cell>
          <cell r="N98">
            <v>88241.965200000006</v>
          </cell>
          <cell r="O98">
            <v>73359.776382758195</v>
          </cell>
        </row>
        <row r="99">
          <cell r="B99" t="str">
            <v>P0292</v>
          </cell>
          <cell r="C99" t="str">
            <v>SC ALSO MEDICAL SRL</v>
          </cell>
          <cell r="D99">
            <v>991.47</v>
          </cell>
          <cell r="E99">
            <v>171930.27</v>
          </cell>
          <cell r="F99">
            <v>125</v>
          </cell>
          <cell r="G99">
            <v>71389.94</v>
          </cell>
          <cell r="H99">
            <v>1024</v>
          </cell>
          <cell r="I99">
            <v>108164.36</v>
          </cell>
          <cell r="J99">
            <v>351484.57</v>
          </cell>
          <cell r="K99">
            <v>80841.451100000006</v>
          </cell>
          <cell r="L99">
            <v>83778.934185935199</v>
          </cell>
          <cell r="M99">
            <v>70999.883140000005</v>
          </cell>
          <cell r="N99">
            <v>63267.222600000001</v>
          </cell>
          <cell r="O99">
            <v>52597.075459219101</v>
          </cell>
        </row>
        <row r="100">
          <cell r="B100" t="str">
            <v>P0293</v>
          </cell>
          <cell r="C100" t="str">
            <v>SC LABORATOARELE RGM SRL</v>
          </cell>
          <cell r="D100">
            <v>449.20000000000005</v>
          </cell>
          <cell r="E100">
            <v>77895.53</v>
          </cell>
          <cell r="F100">
            <v>136</v>
          </cell>
          <cell r="G100">
            <v>77672.259999999995</v>
          </cell>
          <cell r="H100">
            <v>604</v>
          </cell>
          <cell r="I100">
            <v>63800.07</v>
          </cell>
          <cell r="J100">
            <v>219367.86</v>
          </cell>
          <cell r="K100">
            <v>50454.607799999998</v>
          </cell>
          <cell r="L100">
            <v>52287.943978449592</v>
          </cell>
          <cell r="M100">
            <v>44312.307719999997</v>
          </cell>
          <cell r="N100">
            <v>39486.214799999994</v>
          </cell>
          <cell r="O100">
            <v>32826.783507871798</v>
          </cell>
        </row>
        <row r="101">
          <cell r="B101" t="str">
            <v>P0294</v>
          </cell>
          <cell r="C101" t="str">
            <v>SC SYNERGY LABORATORIES SRL</v>
          </cell>
          <cell r="D101">
            <v>1128.28</v>
          </cell>
          <cell r="E101">
            <v>195654.42</v>
          </cell>
          <cell r="F101">
            <v>302</v>
          </cell>
          <cell r="G101">
            <v>172478.1</v>
          </cell>
          <cell r="H101">
            <v>1323.5</v>
          </cell>
          <cell r="I101">
            <v>139800.32000000001</v>
          </cell>
          <cell r="J101">
            <v>507932.84</v>
          </cell>
          <cell r="K101">
            <v>116824.55320000001</v>
          </cell>
          <cell r="L101">
            <v>121069.53079970241</v>
          </cell>
          <cell r="M101">
            <v>102602.43368000002</v>
          </cell>
          <cell r="N101">
            <v>91427.911200000002</v>
          </cell>
          <cell r="O101">
            <v>76008.406040969203</v>
          </cell>
        </row>
        <row r="102">
          <cell r="B102" t="str">
            <v>P0296</v>
          </cell>
          <cell r="C102" t="str">
            <v>INMSC ALESSANDRU RUSESCU</v>
          </cell>
          <cell r="D102">
            <v>910.8</v>
          </cell>
          <cell r="E102">
            <v>157941.32999999999</v>
          </cell>
          <cell r="F102">
            <v>112</v>
          </cell>
          <cell r="G102">
            <v>63965.39</v>
          </cell>
          <cell r="H102">
            <v>472</v>
          </cell>
          <cell r="I102">
            <v>49857.01</v>
          </cell>
          <cell r="J102">
            <v>271763.73</v>
          </cell>
          <cell r="K102">
            <v>62505.657899999998</v>
          </cell>
          <cell r="L102">
            <v>64776.885226552789</v>
          </cell>
          <cell r="M102">
            <v>54896.273459999997</v>
          </cell>
          <cell r="N102">
            <v>48917.471399999995</v>
          </cell>
          <cell r="O102">
            <v>40667.439295809898</v>
          </cell>
        </row>
        <row r="103">
          <cell r="B103" t="str">
            <v>P0300</v>
          </cell>
          <cell r="C103" t="str">
            <v>SC REN MED LABORATOR SRL</v>
          </cell>
          <cell r="D103">
            <v>1296.79</v>
          </cell>
          <cell r="E103">
            <v>224875.65</v>
          </cell>
          <cell r="F103">
            <v>144</v>
          </cell>
          <cell r="G103">
            <v>82241.210000000006</v>
          </cell>
          <cell r="H103">
            <v>760</v>
          </cell>
          <cell r="I103">
            <v>80278.23</v>
          </cell>
          <cell r="J103">
            <v>387395.08999999997</v>
          </cell>
          <cell r="K103">
            <v>89100.870699999999</v>
          </cell>
          <cell r="L103">
            <v>92338.470929362389</v>
          </cell>
          <cell r="M103">
            <v>78253.808179999993</v>
          </cell>
          <cell r="N103">
            <v>69731.116199999989</v>
          </cell>
          <cell r="O103">
            <v>57970.820116686693</v>
          </cell>
        </row>
        <row r="104">
          <cell r="B104" t="str">
            <v>P0307</v>
          </cell>
          <cell r="C104" t="str">
            <v>SC IMPACT LABORATORY SRL</v>
          </cell>
          <cell r="D104">
            <v>1133.46</v>
          </cell>
          <cell r="E104">
            <v>196552.68</v>
          </cell>
          <cell r="F104">
            <v>144</v>
          </cell>
          <cell r="G104">
            <v>82241.210000000006</v>
          </cell>
          <cell r="H104">
            <v>692</v>
          </cell>
          <cell r="I104">
            <v>73095.44</v>
          </cell>
          <cell r="J104">
            <v>351889.33</v>
          </cell>
          <cell r="K104">
            <v>80934.545900000012</v>
          </cell>
          <cell r="L104">
            <v>83875.411710968794</v>
          </cell>
          <cell r="M104">
            <v>71081.644660000005</v>
          </cell>
          <cell r="N104">
            <v>63340.079400000002</v>
          </cell>
          <cell r="O104">
            <v>52657.644810137899</v>
          </cell>
        </row>
        <row r="105">
          <cell r="B105" t="str">
            <v>P0308</v>
          </cell>
          <cell r="C105" t="str">
            <v>S.C. DOM VISTA S.R.L.</v>
          </cell>
          <cell r="D105">
            <v>1201.31</v>
          </cell>
          <cell r="E105">
            <v>208318.51</v>
          </cell>
          <cell r="F105">
            <v>314</v>
          </cell>
          <cell r="G105">
            <v>179331.53</v>
          </cell>
          <cell r="H105">
            <v>1432.5</v>
          </cell>
          <cell r="I105">
            <v>151313.91</v>
          </cell>
          <cell r="J105">
            <v>538963.95000000007</v>
          </cell>
          <cell r="K105">
            <v>123961.70850000002</v>
          </cell>
          <cell r="L105">
            <v>128466.02425717202</v>
          </cell>
          <cell r="M105">
            <v>108870.71790000002</v>
          </cell>
          <cell r="N105">
            <v>97013.511000000013</v>
          </cell>
          <cell r="O105">
            <v>80651.982953188504</v>
          </cell>
        </row>
        <row r="106">
          <cell r="B106" t="str">
            <v>P0309</v>
          </cell>
          <cell r="C106" t="str">
            <v>SC IMUNOMEDICA PROVITA SRL</v>
          </cell>
          <cell r="D106">
            <v>657.14</v>
          </cell>
          <cell r="E106">
            <v>113954.29</v>
          </cell>
          <cell r="F106">
            <v>98</v>
          </cell>
          <cell r="G106">
            <v>55969.71</v>
          </cell>
          <cell r="H106">
            <v>354</v>
          </cell>
          <cell r="I106">
            <v>37392.76</v>
          </cell>
          <cell r="J106">
            <v>207316.76</v>
          </cell>
          <cell r="K106">
            <v>47682.854800000001</v>
          </cell>
          <cell r="L106">
            <v>49415.475597353601</v>
          </cell>
          <cell r="M106">
            <v>41877.985520000002</v>
          </cell>
          <cell r="N106">
            <v>37317.016799999998</v>
          </cell>
          <cell r="O106">
            <v>31023.425209478803</v>
          </cell>
        </row>
        <row r="107">
          <cell r="B107" t="str">
            <v>P0310</v>
          </cell>
          <cell r="C107" t="str">
            <v>SC LUMICLINIC SRL</v>
          </cell>
          <cell r="D107">
            <v>1085.5999999999999</v>
          </cell>
          <cell r="E107">
            <v>188253.3</v>
          </cell>
          <cell r="F107">
            <v>152</v>
          </cell>
          <cell r="G107">
            <v>86810.17</v>
          </cell>
          <cell r="H107">
            <v>1156</v>
          </cell>
          <cell r="I107">
            <v>122107.42</v>
          </cell>
          <cell r="J107">
            <v>397170.88999999996</v>
          </cell>
          <cell r="K107">
            <v>91349.304699999993</v>
          </cell>
          <cell r="L107">
            <v>94668.604809250392</v>
          </cell>
          <cell r="M107">
            <v>80228.519780000002</v>
          </cell>
          <cell r="N107">
            <v>71490.76019999999</v>
          </cell>
          <cell r="O107">
            <v>59433.696539040691</v>
          </cell>
        </row>
        <row r="108">
          <cell r="B108" t="str">
            <v>P0311</v>
          </cell>
          <cell r="C108" t="str">
            <v>ELITE</v>
          </cell>
          <cell r="D108">
            <v>2871.41</v>
          </cell>
          <cell r="E108">
            <v>497929.64</v>
          </cell>
          <cell r="F108">
            <v>480</v>
          </cell>
          <cell r="G108">
            <v>274137.38</v>
          </cell>
          <cell r="H108">
            <v>2070</v>
          </cell>
          <cell r="I108">
            <v>218652.56</v>
          </cell>
          <cell r="J108">
            <v>990719.58000000007</v>
          </cell>
          <cell r="K108">
            <v>227865.50340000002</v>
          </cell>
          <cell r="L108">
            <v>236145.30358910881</v>
          </cell>
          <cell r="M108">
            <v>200125.35516000004</v>
          </cell>
          <cell r="N108">
            <v>178329.52439999999</v>
          </cell>
          <cell r="O108">
            <v>148253.88354369541</v>
          </cell>
        </row>
        <row r="109">
          <cell r="B109" t="str">
            <v>P0312</v>
          </cell>
          <cell r="C109" t="str">
            <v>S.C. MEDILAB MEDICAL CENTER S.R.L</v>
          </cell>
          <cell r="D109">
            <v>5663.89</v>
          </cell>
          <cell r="E109">
            <v>982172.08</v>
          </cell>
          <cell r="F109">
            <v>722</v>
          </cell>
          <cell r="G109">
            <v>412348.3</v>
          </cell>
          <cell r="H109">
            <v>2420</v>
          </cell>
          <cell r="I109">
            <v>255622.79</v>
          </cell>
          <cell r="J109">
            <v>1650143.17</v>
          </cell>
          <cell r="K109">
            <v>379532.92910000001</v>
          </cell>
          <cell r="L109">
            <v>393323.76962323114</v>
          </cell>
          <cell r="M109">
            <v>333328.92034000001</v>
          </cell>
          <cell r="N109">
            <v>297025.77059999999</v>
          </cell>
          <cell r="O109">
            <v>246931.7638353371</v>
          </cell>
        </row>
        <row r="110">
          <cell r="B110" t="str">
            <v>P0313</v>
          </cell>
          <cell r="C110" t="str">
            <v>S.C. ELSE MEDICAL S.R.L</v>
          </cell>
          <cell r="D110">
            <v>886.43999999999994</v>
          </cell>
          <cell r="E110">
            <v>153717.07999999999</v>
          </cell>
          <cell r="F110">
            <v>156</v>
          </cell>
          <cell r="G110">
            <v>89094.65</v>
          </cell>
          <cell r="H110">
            <v>0</v>
          </cell>
          <cell r="I110">
            <v>0</v>
          </cell>
          <cell r="J110">
            <v>242811.72999999998</v>
          </cell>
          <cell r="K110">
            <v>55846.697899999999</v>
          </cell>
          <cell r="L110">
            <v>57875.962939832796</v>
          </cell>
          <cell r="M110">
            <v>49047.96946</v>
          </cell>
          <cell r="N110">
            <v>43706.111399999994</v>
          </cell>
          <cell r="O110">
            <v>36334.985872049896</v>
          </cell>
        </row>
        <row r="111">
          <cell r="B111" t="str">
            <v>P0314</v>
          </cell>
          <cell r="C111" t="str">
            <v>LIFE DIAGNOSTIC CENTER</v>
          </cell>
          <cell r="D111">
            <v>1171.56</v>
          </cell>
          <cell r="E111">
            <v>203159.58</v>
          </cell>
          <cell r="F111">
            <v>156</v>
          </cell>
          <cell r="G111">
            <v>89094.65</v>
          </cell>
          <cell r="H111">
            <v>620</v>
          </cell>
          <cell r="I111">
            <v>65490.14</v>
          </cell>
          <cell r="J111">
            <v>357744.37</v>
          </cell>
          <cell r="K111">
            <v>82281.205100000006</v>
          </cell>
          <cell r="L111">
            <v>85271.003588063191</v>
          </cell>
          <cell r="M111">
            <v>72264.362739999997</v>
          </cell>
          <cell r="N111">
            <v>64393.986599999997</v>
          </cell>
          <cell r="O111">
            <v>53533.808394493099</v>
          </cell>
        </row>
        <row r="112">
          <cell r="B112" t="str">
            <v>P0315</v>
          </cell>
          <cell r="C112" t="str">
            <v>S.C. GREEN LAB S.R.L.</v>
          </cell>
          <cell r="D112">
            <v>457.38</v>
          </cell>
          <cell r="E112">
            <v>79314.02</v>
          </cell>
          <cell r="F112">
            <v>112</v>
          </cell>
          <cell r="G112">
            <v>63965.38</v>
          </cell>
          <cell r="H112">
            <v>500</v>
          </cell>
          <cell r="I112">
            <v>52814.619999999995</v>
          </cell>
          <cell r="J112">
            <v>196094.02</v>
          </cell>
          <cell r="K112">
            <v>45101.624600000003</v>
          </cell>
          <cell r="L112">
            <v>46740.452918987197</v>
          </cell>
          <cell r="M112">
            <v>39610.992039999997</v>
          </cell>
          <cell r="N112">
            <v>35296.923599999995</v>
          </cell>
          <cell r="O112">
            <v>29344.024880072597</v>
          </cell>
        </row>
        <row r="113">
          <cell r="B113" t="str">
            <v>P0316</v>
          </cell>
          <cell r="C113" t="str">
            <v>SC LABORATORY OF EXPERIMENTAL MEDICINE L.E.M.</v>
          </cell>
          <cell r="D113">
            <v>1043</v>
          </cell>
          <cell r="E113">
            <v>180866.06</v>
          </cell>
          <cell r="F113">
            <v>147</v>
          </cell>
          <cell r="G113">
            <v>83954.57</v>
          </cell>
          <cell r="H113">
            <v>0</v>
          </cell>
          <cell r="I113">
            <v>0</v>
          </cell>
          <cell r="J113">
            <v>264820.63</v>
          </cell>
          <cell r="K113">
            <v>60908.744900000005</v>
          </cell>
          <cell r="L113">
            <v>63121.946240336802</v>
          </cell>
          <cell r="M113">
            <v>53493.767260000008</v>
          </cell>
          <cell r="N113">
            <v>47667.713400000001</v>
          </cell>
          <cell r="O113">
            <v>39628.4555514569</v>
          </cell>
        </row>
        <row r="114">
          <cell r="B114" t="str">
            <v>P0321</v>
          </cell>
          <cell r="C114" t="str">
            <v>CENTRUL EXCELENTA SRL</v>
          </cell>
          <cell r="D114">
            <v>859.04</v>
          </cell>
          <cell r="E114">
            <v>148965.67000000001</v>
          </cell>
          <cell r="F114">
            <v>149</v>
          </cell>
          <cell r="G114">
            <v>85096.81</v>
          </cell>
          <cell r="H114">
            <v>0</v>
          </cell>
          <cell r="I114">
            <v>0</v>
          </cell>
          <cell r="J114">
            <v>234062.48</v>
          </cell>
          <cell r="K114">
            <v>53834.370400000007</v>
          </cell>
          <cell r="L114">
            <v>55790.5148078528</v>
          </cell>
          <cell r="M114">
            <v>47280.620960000007</v>
          </cell>
          <cell r="N114">
            <v>42131.246400000004</v>
          </cell>
          <cell r="O114">
            <v>35025.725091522399</v>
          </cell>
        </row>
        <row r="115">
          <cell r="B115"/>
          <cell r="C115" t="str">
            <v>TOTAL</v>
          </cell>
          <cell r="D115">
            <v>149846.48000000001</v>
          </cell>
          <cell r="E115">
            <v>25984796.499999989</v>
          </cell>
          <cell r="F115">
            <v>22749</v>
          </cell>
          <cell r="G115">
            <v>12992398.249999998</v>
          </cell>
          <cell r="H115">
            <v>123000</v>
          </cell>
          <cell r="I115">
            <v>12992398.250000002</v>
          </cell>
          <cell r="J115">
            <v>51969592.999999985</v>
          </cell>
          <cell r="K115">
            <v>11953006.389999997</v>
          </cell>
          <cell r="L115">
            <v>12387334.987754475</v>
          </cell>
          <cell r="M115">
            <v>10497857.786000002</v>
          </cell>
          <cell r="N115">
            <v>9354526.7400000021</v>
          </cell>
          <cell r="O115">
            <v>7776866.5765495915</v>
          </cell>
        </row>
        <row r="116">
          <cell r="B116"/>
          <cell r="C116" t="str">
            <v>val/punct</v>
          </cell>
          <cell r="D116"/>
          <cell r="E116">
            <v>173.40945546401889</v>
          </cell>
          <cell r="F116"/>
          <cell r="G116">
            <v>571.11953272671326</v>
          </cell>
          <cell r="H116"/>
          <cell r="I116"/>
          <cell r="J116"/>
          <cell r="K116"/>
          <cell r="L116"/>
          <cell r="M116">
            <v>1.0000001639127731E-2</v>
          </cell>
          <cell r="N116">
            <v>105.62925406504066</v>
          </cell>
        </row>
        <row r="117">
          <cell r="B117"/>
          <cell r="C117"/>
          <cell r="D117"/>
          <cell r="E117"/>
          <cell r="F117"/>
          <cell r="G117"/>
          <cell r="H117"/>
          <cell r="I117"/>
          <cell r="J117"/>
          <cell r="K117"/>
          <cell r="L117"/>
          <cell r="M117"/>
          <cell r="N117"/>
        </row>
        <row r="118">
          <cell r="B118"/>
          <cell r="C118"/>
          <cell r="D118"/>
          <cell r="E118"/>
          <cell r="F118"/>
          <cell r="G118"/>
          <cell r="H118"/>
          <cell r="I118"/>
          <cell r="J118"/>
          <cell r="K118"/>
          <cell r="L118"/>
          <cell r="M118"/>
          <cell r="N118"/>
        </row>
        <row r="119">
          <cell r="B119"/>
          <cell r="C119"/>
          <cell r="D119"/>
          <cell r="E119"/>
          <cell r="F119"/>
          <cell r="G119"/>
          <cell r="H119"/>
          <cell r="I119"/>
          <cell r="J119"/>
          <cell r="K119"/>
          <cell r="L119"/>
          <cell r="M119"/>
          <cell r="N119"/>
        </row>
        <row r="120">
          <cell r="B120"/>
          <cell r="C120"/>
          <cell r="D120"/>
          <cell r="E120"/>
          <cell r="F120"/>
          <cell r="G120"/>
          <cell r="H120"/>
          <cell r="I120"/>
          <cell r="J120"/>
          <cell r="K120"/>
          <cell r="L120"/>
          <cell r="M120"/>
          <cell r="N120"/>
        </row>
        <row r="121">
          <cell r="B121"/>
          <cell r="C121"/>
          <cell r="D121"/>
          <cell r="E121"/>
          <cell r="F121"/>
          <cell r="G121"/>
          <cell r="H121"/>
          <cell r="I121"/>
          <cell r="J121"/>
          <cell r="K121"/>
          <cell r="L121"/>
          <cell r="M121"/>
          <cell r="N121"/>
        </row>
        <row r="122">
          <cell r="B122"/>
          <cell r="C122"/>
          <cell r="D122"/>
          <cell r="E122"/>
          <cell r="F122"/>
          <cell r="G122"/>
          <cell r="H122"/>
          <cell r="I122"/>
          <cell r="J122"/>
          <cell r="K122"/>
          <cell r="L122"/>
          <cell r="M122"/>
          <cell r="N122"/>
        </row>
        <row r="123">
          <cell r="B123"/>
          <cell r="C123"/>
          <cell r="D123"/>
          <cell r="E123"/>
          <cell r="F123"/>
          <cell r="G123"/>
          <cell r="H123"/>
          <cell r="I123"/>
          <cell r="J123"/>
          <cell r="K123"/>
          <cell r="L123"/>
          <cell r="M123"/>
          <cell r="N123"/>
        </row>
        <row r="170">
          <cell r="D170"/>
          <cell r="E170"/>
          <cell r="F170"/>
          <cell r="G170"/>
          <cell r="H170"/>
          <cell r="I170"/>
          <cell r="J170"/>
          <cell r="K170"/>
          <cell r="L170"/>
          <cell r="M170"/>
        </row>
        <row r="171">
          <cell r="D171"/>
          <cell r="E171"/>
          <cell r="F171"/>
          <cell r="G171"/>
          <cell r="H171"/>
          <cell r="I171"/>
          <cell r="J171"/>
          <cell r="K171"/>
          <cell r="L171"/>
          <cell r="M171"/>
        </row>
        <row r="172">
          <cell r="D172"/>
          <cell r="E172"/>
          <cell r="F172"/>
          <cell r="G172"/>
          <cell r="H172"/>
          <cell r="I172"/>
          <cell r="J172"/>
          <cell r="K172"/>
          <cell r="L172"/>
          <cell r="M172"/>
        </row>
      </sheetData>
      <sheetData sheetId="1">
        <row r="5">
          <cell r="B5"/>
          <cell r="C5"/>
          <cell r="D5"/>
          <cell r="E5"/>
          <cell r="F5"/>
          <cell r="G5"/>
          <cell r="H5"/>
          <cell r="I5"/>
          <cell r="J5"/>
          <cell r="K5"/>
          <cell r="L5"/>
          <cell r="M5"/>
        </row>
        <row r="6">
          <cell r="B6"/>
          <cell r="C6" t="str">
            <v>CONTRACTE PARACLINIC</v>
          </cell>
          <cell r="D6"/>
          <cell r="E6"/>
          <cell r="I6"/>
          <cell r="J6"/>
          <cell r="K6"/>
          <cell r="L6"/>
          <cell r="M6"/>
        </row>
        <row r="7">
          <cell r="B7"/>
          <cell r="C7" t="str">
            <v>ANATOMIE PATOLOGICA</v>
          </cell>
          <cell r="D7"/>
          <cell r="E7"/>
        </row>
        <row r="8">
          <cell r="B8"/>
          <cell r="C8"/>
          <cell r="D8"/>
          <cell r="E8"/>
        </row>
        <row r="9">
          <cell r="B9"/>
          <cell r="C9">
            <v>1607307</v>
          </cell>
          <cell r="E9"/>
          <cell r="F9"/>
          <cell r="G9"/>
          <cell r="H9"/>
          <cell r="I9"/>
        </row>
        <row r="10">
          <cell r="B10"/>
          <cell r="C10"/>
          <cell r="D10">
            <v>0.5</v>
          </cell>
          <cell r="E10">
            <v>803653.5</v>
          </cell>
          <cell r="F10">
            <v>0.5</v>
          </cell>
          <cell r="G10">
            <v>803653.5</v>
          </cell>
          <cell r="H10"/>
          <cell r="I10"/>
          <cell r="J10"/>
          <cell r="K10"/>
          <cell r="L10"/>
          <cell r="M10"/>
        </row>
        <row r="11">
          <cell r="B11" t="str">
            <v>CONTR.P</v>
          </cell>
          <cell r="C11" t="str">
            <v>FURNIZOR</v>
          </cell>
          <cell r="D11" t="str">
            <v>CRITERIUL EVALUARE</v>
          </cell>
          <cell r="E11"/>
          <cell r="F11" t="str">
            <v>CRITERIUL CALITATE</v>
          </cell>
          <cell r="G11"/>
          <cell r="H11" t="str">
            <v>TOTAL ALOCAT AUGUST-DECEMBRIE 2019</v>
          </cell>
          <cell r="I11"/>
          <cell r="J11"/>
          <cell r="K11"/>
          <cell r="L11"/>
          <cell r="M11"/>
        </row>
        <row r="12">
          <cell r="B12"/>
          <cell r="C12"/>
          <cell r="D12" t="str">
            <v>puncte</v>
          </cell>
          <cell r="E12" t="str">
            <v>sume</v>
          </cell>
          <cell r="F12" t="str">
            <v>Participare la scheme de testare a competentei pentru laboratoarele de analize medicale- participari 2018- punctaj</v>
          </cell>
          <cell r="G12" t="str">
            <v>Participare la scheme de testare a competentei pentru laboratoarele de analize medicale- participari 2018- sume</v>
          </cell>
          <cell r="H12"/>
          <cell r="I12">
            <v>43678</v>
          </cell>
          <cell r="J12" t="str">
            <v>SEPTEMBRIE 2019</v>
          </cell>
          <cell r="K12" t="str">
            <v>OCTOMBRIE 2019</v>
          </cell>
          <cell r="L12" t="str">
            <v>NOIEMBRIE 2019</v>
          </cell>
          <cell r="M12" t="str">
            <v>DECEMBRIE 2019</v>
          </cell>
        </row>
        <row r="13">
          <cell r="B13" t="str">
            <v>P0006</v>
          </cell>
          <cell r="C13" t="str">
            <v>SC HIPOCRAT 2000 SRL</v>
          </cell>
          <cell r="D13">
            <v>118</v>
          </cell>
          <cell r="E13">
            <v>17021.91</v>
          </cell>
          <cell r="F13">
            <v>12</v>
          </cell>
          <cell r="G13">
            <v>17958.740000000002</v>
          </cell>
          <cell r="H13">
            <v>34980.65</v>
          </cell>
          <cell r="I13">
            <v>8045.549500000001</v>
          </cell>
          <cell r="J13">
            <v>8337.8953850840007</v>
          </cell>
          <cell r="K13">
            <v>7066.091300000001</v>
          </cell>
          <cell r="L13">
            <v>6296.5169999999998</v>
          </cell>
          <cell r="M13">
            <v>5234.5964651095001</v>
          </cell>
        </row>
        <row r="14">
          <cell r="B14" t="str">
            <v>P0037</v>
          </cell>
          <cell r="C14" t="str">
            <v>SC MED LIFE SA</v>
          </cell>
          <cell r="D14">
            <v>235</v>
          </cell>
          <cell r="E14">
            <v>33899.57</v>
          </cell>
          <cell r="F14">
            <v>0</v>
          </cell>
          <cell r="G14">
            <v>0</v>
          </cell>
          <cell r="H14">
            <v>33899.57</v>
          </cell>
          <cell r="I14">
            <v>7796.9011</v>
          </cell>
          <cell r="J14">
            <v>8080.2120103351999</v>
          </cell>
          <cell r="K14">
            <v>6847.7131400000007</v>
          </cell>
          <cell r="L14">
            <v>6101.9225999999999</v>
          </cell>
          <cell r="M14">
            <v>5072.8208106691</v>
          </cell>
        </row>
        <row r="15">
          <cell r="B15" t="str">
            <v>P0044</v>
          </cell>
          <cell r="C15" t="str">
            <v>SC PULS MEDICA SRL</v>
          </cell>
          <cell r="D15">
            <v>46</v>
          </cell>
          <cell r="E15">
            <v>6635.66</v>
          </cell>
          <cell r="F15">
            <v>18</v>
          </cell>
          <cell r="G15">
            <v>26938.11</v>
          </cell>
          <cell r="H15">
            <v>33573.770000000004</v>
          </cell>
          <cell r="I15">
            <v>7721.9671000000017</v>
          </cell>
          <cell r="J15">
            <v>8002.5551824472004</v>
          </cell>
          <cell r="K15">
            <v>6781.9015400000017</v>
          </cell>
          <cell r="L15">
            <v>6043.2786000000006</v>
          </cell>
          <cell r="M15">
            <v>5024.0672418151007</v>
          </cell>
        </row>
        <row r="16">
          <cell r="B16" t="str">
            <v>P0046</v>
          </cell>
          <cell r="C16" t="str">
            <v>SC ALFA MEDICAL SERVICES SRL</v>
          </cell>
          <cell r="D16">
            <v>22.57</v>
          </cell>
          <cell r="E16">
            <v>3255.8</v>
          </cell>
          <cell r="F16">
            <v>0</v>
          </cell>
          <cell r="G16">
            <v>0</v>
          </cell>
          <cell r="H16">
            <v>3255.8</v>
          </cell>
          <cell r="I16">
            <v>748.83400000000006</v>
          </cell>
          <cell r="J16">
            <v>776.04389268800003</v>
          </cell>
          <cell r="K16">
            <v>657.67160000000013</v>
          </cell>
          <cell r="L16">
            <v>586.04399999999998</v>
          </cell>
          <cell r="M16">
            <v>487.206474754</v>
          </cell>
        </row>
        <row r="17">
          <cell r="B17" t="str">
            <v>P0062</v>
          </cell>
          <cell r="C17" t="str">
            <v>INCD VICTOR BABES</v>
          </cell>
          <cell r="D17">
            <v>572.33999999999992</v>
          </cell>
          <cell r="E17">
            <v>82562.039999999994</v>
          </cell>
          <cell r="F17">
            <v>12</v>
          </cell>
          <cell r="G17">
            <v>17958.740000000002</v>
          </cell>
          <cell r="H17">
            <v>100520.78</v>
          </cell>
          <cell r="I17">
            <v>23119.779399999999</v>
          </cell>
          <cell r="J17">
            <v>23959.867745940799</v>
          </cell>
          <cell r="K17">
            <v>20305.197560000001</v>
          </cell>
          <cell r="L17">
            <v>18093.740399999999</v>
          </cell>
          <cell r="M17">
            <v>15042.1938888514</v>
          </cell>
        </row>
        <row r="18">
          <cell r="B18" t="str">
            <v>P0068</v>
          </cell>
          <cell r="C18" t="str">
            <v>S.C. KORONA MEDCOM S.R.L.</v>
          </cell>
          <cell r="D18">
            <v>52</v>
          </cell>
          <cell r="E18">
            <v>7501.18</v>
          </cell>
          <cell r="F18">
            <v>12</v>
          </cell>
          <cell r="G18">
            <v>17958.740000000002</v>
          </cell>
          <cell r="H18">
            <v>25459.920000000002</v>
          </cell>
          <cell r="I18">
            <v>5855.7816000000003</v>
          </cell>
          <cell r="J18">
            <v>6068.5593170112006</v>
          </cell>
          <cell r="K18">
            <v>5142.9038400000009</v>
          </cell>
          <cell r="L18">
            <v>4582.7856000000002</v>
          </cell>
          <cell r="M18">
            <v>3809.8893883896003</v>
          </cell>
        </row>
        <row r="19">
          <cell r="B19" t="str">
            <v>P0072</v>
          </cell>
          <cell r="C19" t="str">
            <v>SC SANADOR SRL</v>
          </cell>
          <cell r="D19">
            <v>267.2</v>
          </cell>
          <cell r="E19">
            <v>38544.53</v>
          </cell>
          <cell r="F19">
            <v>24</v>
          </cell>
          <cell r="G19">
            <v>35917.47</v>
          </cell>
          <cell r="H19">
            <v>74462</v>
          </cell>
          <cell r="I19">
            <v>17126.260000000002</v>
          </cell>
          <cell r="J19">
            <v>17748.565740319998</v>
          </cell>
          <cell r="K19">
            <v>15041.324000000001</v>
          </cell>
          <cell r="L19">
            <v>13403.16</v>
          </cell>
          <cell r="M19">
            <v>11142.689515059999</v>
          </cell>
        </row>
        <row r="20">
          <cell r="B20" t="str">
            <v>P0081</v>
          </cell>
          <cell r="C20" t="str">
            <v>SC LOTUS MED SRL</v>
          </cell>
          <cell r="D20">
            <v>327.14</v>
          </cell>
          <cell r="E20">
            <v>47191.09</v>
          </cell>
          <cell r="F20">
            <v>84</v>
          </cell>
          <cell r="G20">
            <v>125711.16</v>
          </cell>
          <cell r="H20">
            <v>172902.25</v>
          </cell>
          <cell r="I20">
            <v>39767.517500000002</v>
          </cell>
          <cell r="J20">
            <v>41212.523848060002</v>
          </cell>
          <cell r="K20">
            <v>34926.254500000003</v>
          </cell>
          <cell r="L20">
            <v>31122.404999999999</v>
          </cell>
          <cell r="M20">
            <v>25873.547422917502</v>
          </cell>
        </row>
        <row r="21">
          <cell r="B21" t="str">
            <v>P0082</v>
          </cell>
          <cell r="C21" t="str">
            <v>SC MEDCENTER SRL</v>
          </cell>
          <cell r="D21">
            <v>172.34</v>
          </cell>
          <cell r="E21">
            <v>24860.65</v>
          </cell>
          <cell r="F21">
            <v>12</v>
          </cell>
          <cell r="G21">
            <v>17958.740000000002</v>
          </cell>
          <cell r="H21">
            <v>42819.39</v>
          </cell>
          <cell r="I21">
            <v>9848.4596999999994</v>
          </cell>
          <cell r="J21">
            <v>10206.316757210399</v>
          </cell>
          <cell r="K21">
            <v>8649.5167799999999</v>
          </cell>
          <cell r="L21">
            <v>7707.4901999999993</v>
          </cell>
          <cell r="M21">
            <v>6407.6061345956996</v>
          </cell>
        </row>
        <row r="22">
          <cell r="B22" t="str">
            <v>P0094</v>
          </cell>
          <cell r="C22" t="str">
            <v>SC CENTRUL POLIMED SRL</v>
          </cell>
          <cell r="D22">
            <v>145</v>
          </cell>
          <cell r="E22">
            <v>20916.759999999998</v>
          </cell>
          <cell r="F22">
            <v>48</v>
          </cell>
          <cell r="G22">
            <v>71834.95</v>
          </cell>
          <cell r="H22">
            <v>92751.709999999992</v>
          </cell>
          <cell r="I22">
            <v>21332.8933</v>
          </cell>
          <cell r="J22">
            <v>22108.052731085598</v>
          </cell>
          <cell r="K22">
            <v>18735.845419999998</v>
          </cell>
          <cell r="L22">
            <v>16695.307799999999</v>
          </cell>
          <cell r="M22">
            <v>13879.609821397298</v>
          </cell>
        </row>
        <row r="23">
          <cell r="B23" t="str">
            <v>P0098</v>
          </cell>
          <cell r="C23" t="str">
            <v>SP.COLTEA</v>
          </cell>
          <cell r="D23">
            <v>45.5</v>
          </cell>
          <cell r="E23">
            <v>6563.53</v>
          </cell>
          <cell r="F23">
            <v>12</v>
          </cell>
          <cell r="G23">
            <v>17958.740000000002</v>
          </cell>
          <cell r="H23">
            <v>24522.27</v>
          </cell>
          <cell r="I23">
            <v>5640.1221000000005</v>
          </cell>
          <cell r="J23">
            <v>5845.0635384072002</v>
          </cell>
          <cell r="K23">
            <v>4953.4985400000005</v>
          </cell>
          <cell r="L23">
            <v>4414.0086000000001</v>
          </cell>
          <cell r="M23">
            <v>3669.5769763701001</v>
          </cell>
        </row>
        <row r="24">
          <cell r="B24" t="str">
            <v>P0101</v>
          </cell>
          <cell r="C24" t="str">
            <v>S.C.M. PAJURA</v>
          </cell>
          <cell r="D24">
            <v>28.270000000000003</v>
          </cell>
          <cell r="E24">
            <v>4078.05</v>
          </cell>
          <cell r="F24">
            <v>15</v>
          </cell>
          <cell r="G24">
            <v>22448.42</v>
          </cell>
          <cell r="H24">
            <v>26526.469999999998</v>
          </cell>
          <cell r="I24">
            <v>6101.0880999999999</v>
          </cell>
          <cell r="J24">
            <v>6322.7793593191991</v>
          </cell>
          <cell r="K24">
            <v>5358.3469399999994</v>
          </cell>
          <cell r="L24">
            <v>4774.7645999999995</v>
          </cell>
          <cell r="M24">
            <v>3969.4907354160996</v>
          </cell>
        </row>
        <row r="25">
          <cell r="B25" t="str">
            <v>P0114</v>
          </cell>
          <cell r="C25" t="str">
            <v>SPITALUL CLINIC COLENTINA</v>
          </cell>
          <cell r="D25">
            <v>480</v>
          </cell>
          <cell r="E25">
            <v>69241.67</v>
          </cell>
          <cell r="F25">
            <v>0</v>
          </cell>
          <cell r="G25">
            <v>0</v>
          </cell>
          <cell r="H25">
            <v>69241.67</v>
          </cell>
          <cell r="I25">
            <v>15925.5841</v>
          </cell>
          <cell r="J25">
            <v>16504.261663191199</v>
          </cell>
          <cell r="K25">
            <v>13986.817340000001</v>
          </cell>
          <cell r="L25">
            <v>12463.500599999999</v>
          </cell>
          <cell r="M25">
            <v>10361.505604392099</v>
          </cell>
        </row>
        <row r="26">
          <cell r="B26" t="str">
            <v>P0123</v>
          </cell>
          <cell r="C26" t="str">
            <v>SC AUSTROMED SRL</v>
          </cell>
          <cell r="D26">
            <v>24</v>
          </cell>
          <cell r="E26">
            <v>3462.08</v>
          </cell>
          <cell r="F26">
            <v>12</v>
          </cell>
          <cell r="G26">
            <v>17958.740000000002</v>
          </cell>
          <cell r="H26">
            <v>21420.82</v>
          </cell>
          <cell r="I26">
            <v>4926.7885999999999</v>
          </cell>
          <cell r="J26">
            <v>5105.8101042352</v>
          </cell>
          <cell r="K26">
            <v>4327.0056400000003</v>
          </cell>
          <cell r="L26">
            <v>3855.7475999999997</v>
          </cell>
          <cell r="M26">
            <v>3205.4678415566</v>
          </cell>
        </row>
        <row r="27">
          <cell r="B27" t="str">
            <v>P0124</v>
          </cell>
          <cell r="C27" t="str">
            <v>CENTRUL MEDICAL MATEI BASARAB S.R.L.</v>
          </cell>
          <cell r="D27">
            <v>17.43</v>
          </cell>
          <cell r="E27">
            <v>2514.34</v>
          </cell>
          <cell r="F27">
            <v>15</v>
          </cell>
          <cell r="G27">
            <v>22448.42</v>
          </cell>
          <cell r="H27">
            <v>24962.76</v>
          </cell>
          <cell r="I27">
            <v>5741.4348</v>
          </cell>
          <cell r="J27">
            <v>5950.0575719135995</v>
          </cell>
          <cell r="K27">
            <v>5042.4775200000004</v>
          </cell>
          <cell r="L27">
            <v>4493.2967999999992</v>
          </cell>
          <cell r="M27">
            <v>3735.4930584587996</v>
          </cell>
        </row>
        <row r="28">
          <cell r="B28" t="str">
            <v>P0125</v>
          </cell>
          <cell r="C28" t="str">
            <v>S.C. VALCRI MEDICAL S.R.L.</v>
          </cell>
          <cell r="D28">
            <v>24</v>
          </cell>
          <cell r="E28">
            <v>3462.08</v>
          </cell>
          <cell r="F28">
            <v>24</v>
          </cell>
          <cell r="G28">
            <v>35917.47</v>
          </cell>
          <cell r="H28">
            <v>39379.550000000003</v>
          </cell>
          <cell r="I28">
            <v>9057.2965000000004</v>
          </cell>
          <cell r="J28">
            <v>9386.4055759880011</v>
          </cell>
          <cell r="K28">
            <v>7954.669100000001</v>
          </cell>
          <cell r="L28">
            <v>7088.3190000000004</v>
          </cell>
          <cell r="M28">
            <v>5892.8594302165002</v>
          </cell>
        </row>
        <row r="29">
          <cell r="B29" t="str">
            <v>P0127</v>
          </cell>
          <cell r="C29" t="str">
            <v>SC CENTRUL MEDICAL UNIREA SRL</v>
          </cell>
          <cell r="D29">
            <v>293.25</v>
          </cell>
          <cell r="E29">
            <v>42302.34</v>
          </cell>
          <cell r="F29">
            <v>0</v>
          </cell>
          <cell r="G29">
            <v>0</v>
          </cell>
          <cell r="H29">
            <v>42302.34</v>
          </cell>
          <cell r="I29">
            <v>9729.5381999999991</v>
          </cell>
          <cell r="J29">
            <v>10083.074084222399</v>
          </cell>
          <cell r="K29">
            <v>8545.0726799999993</v>
          </cell>
          <cell r="L29">
            <v>7614.4211999999989</v>
          </cell>
          <cell r="M29">
            <v>6330.233412754199</v>
          </cell>
        </row>
        <row r="30">
          <cell r="B30" t="str">
            <v>P0154</v>
          </cell>
          <cell r="C30" t="str">
            <v>SC CLINICA SANTE SRL</v>
          </cell>
          <cell r="D30">
            <v>178</v>
          </cell>
          <cell r="E30">
            <v>25677.119999999999</v>
          </cell>
          <cell r="F30">
            <v>18</v>
          </cell>
          <cell r="G30">
            <v>26938.11</v>
          </cell>
          <cell r="H30">
            <v>52615.229999999996</v>
          </cell>
          <cell r="I30">
            <v>12101.502899999999</v>
          </cell>
          <cell r="J30">
            <v>12541.227318592799</v>
          </cell>
          <cell r="K30">
            <v>10628.276459999999</v>
          </cell>
          <cell r="L30">
            <v>9470.741399999999</v>
          </cell>
          <cell r="M30">
            <v>7873.4813952548993</v>
          </cell>
        </row>
        <row r="31">
          <cell r="B31" t="str">
            <v>P0164</v>
          </cell>
          <cell r="C31" t="str">
            <v>S.C. BIOLUMIMEDICA S.R.L.</v>
          </cell>
          <cell r="D31">
            <v>24</v>
          </cell>
          <cell r="E31">
            <v>3462.08</v>
          </cell>
          <cell r="F31">
            <v>12</v>
          </cell>
          <cell r="G31">
            <v>17958.740000000002</v>
          </cell>
          <cell r="H31">
            <v>21420.82</v>
          </cell>
          <cell r="I31">
            <v>4926.7885999999999</v>
          </cell>
          <cell r="J31">
            <v>5105.8101042352</v>
          </cell>
          <cell r="K31">
            <v>4327.0056400000003</v>
          </cell>
          <cell r="L31">
            <v>3855.7475999999997</v>
          </cell>
          <cell r="M31">
            <v>3205.4678415566</v>
          </cell>
        </row>
        <row r="32">
          <cell r="B32" t="str">
            <v>P0166</v>
          </cell>
          <cell r="C32" t="str">
            <v>SC GRAL MEDICAL SRL</v>
          </cell>
          <cell r="D32">
            <v>131.82999999999998</v>
          </cell>
          <cell r="E32">
            <v>19016.939999999999</v>
          </cell>
          <cell r="F32">
            <v>24</v>
          </cell>
          <cell r="G32">
            <v>35917.47</v>
          </cell>
          <cell r="H32">
            <v>54934.41</v>
          </cell>
          <cell r="I32">
            <v>12634.914300000002</v>
          </cell>
          <cell r="J32">
            <v>13094.0209407576</v>
          </cell>
          <cell r="K32">
            <v>11096.750820000001</v>
          </cell>
          <cell r="L32">
            <v>9888.1938000000009</v>
          </cell>
          <cell r="M32">
            <v>8220.5295898983004</v>
          </cell>
        </row>
        <row r="33">
          <cell r="B33" t="str">
            <v>P0189</v>
          </cell>
          <cell r="C33" t="str">
            <v>SC CENTRUL MEDICAL PANDURI SA</v>
          </cell>
          <cell r="D33">
            <v>102.66</v>
          </cell>
          <cell r="E33">
            <v>14809.06</v>
          </cell>
          <cell r="F33">
            <v>15</v>
          </cell>
          <cell r="G33">
            <v>22448.42</v>
          </cell>
          <cell r="H33">
            <v>37257.479999999996</v>
          </cell>
          <cell r="I33">
            <v>8569.2204000000002</v>
          </cell>
          <cell r="J33">
            <v>8880.5945730527983</v>
          </cell>
          <cell r="K33">
            <v>7526.0109599999996</v>
          </cell>
          <cell r="L33">
            <v>6706.3463999999994</v>
          </cell>
          <cell r="M33">
            <v>5575.3072943723992</v>
          </cell>
        </row>
        <row r="34">
          <cell r="B34" t="str">
            <v>P0208</v>
          </cell>
          <cell r="C34" t="str">
            <v>CENTRUL MEDICAL AIDE-SANTE SRL</v>
          </cell>
          <cell r="D34">
            <v>19.829999999999998</v>
          </cell>
          <cell r="E34">
            <v>2860.55</v>
          </cell>
          <cell r="F34">
            <v>12</v>
          </cell>
          <cell r="G34">
            <v>17958.740000000002</v>
          </cell>
          <cell r="H34">
            <v>20819.29</v>
          </cell>
          <cell r="I34">
            <v>4788.4367000000002</v>
          </cell>
          <cell r="J34">
            <v>4962.4310014743996</v>
          </cell>
          <cell r="K34">
            <v>4205.49658</v>
          </cell>
          <cell r="L34">
            <v>3747.4722000000002</v>
          </cell>
          <cell r="M34">
            <v>3115.4533103327003</v>
          </cell>
        </row>
        <row r="35">
          <cell r="B35" t="str">
            <v>P0218</v>
          </cell>
          <cell r="C35" t="str">
            <v>TINOS CLINIC SRL</v>
          </cell>
          <cell r="D35">
            <v>42.26</v>
          </cell>
          <cell r="E35">
            <v>6096.15</v>
          </cell>
          <cell r="F35">
            <v>0</v>
          </cell>
          <cell r="G35">
            <v>0</v>
          </cell>
          <cell r="H35">
            <v>6096.15</v>
          </cell>
          <cell r="I35">
            <v>1402.1144999999999</v>
          </cell>
          <cell r="J35">
            <v>1453.0622201639999</v>
          </cell>
          <cell r="K35">
            <v>1231.4223</v>
          </cell>
          <cell r="L35">
            <v>1097.3069999999998</v>
          </cell>
          <cell r="M35">
            <v>912.24391887449997</v>
          </cell>
        </row>
        <row r="36">
          <cell r="B36" t="str">
            <v>P0219</v>
          </cell>
          <cell r="C36" t="str">
            <v>S.C. DOMINA SANA S.R.L.</v>
          </cell>
          <cell r="D36">
            <v>77.78</v>
          </cell>
          <cell r="E36">
            <v>11220.04</v>
          </cell>
          <cell r="F36">
            <v>0</v>
          </cell>
          <cell r="G36">
            <v>0</v>
          </cell>
          <cell r="H36">
            <v>11220.04</v>
          </cell>
          <cell r="I36">
            <v>2580.6092000000003</v>
          </cell>
          <cell r="J36">
            <v>2674.3791134943999</v>
          </cell>
          <cell r="K36">
            <v>2266.4480800000001</v>
          </cell>
          <cell r="L36">
            <v>2019.6072000000001</v>
          </cell>
          <cell r="M36">
            <v>1678.9962943052001</v>
          </cell>
        </row>
        <row r="37">
          <cell r="B37" t="str">
            <v>P0236</v>
          </cell>
          <cell r="C37" t="str">
            <v>SC ANIMA SPECIALITY MEDICAL SERVICES SRL</v>
          </cell>
          <cell r="D37">
            <v>34.4</v>
          </cell>
          <cell r="E37">
            <v>4962.32</v>
          </cell>
          <cell r="F37">
            <v>0</v>
          </cell>
          <cell r="G37">
            <v>0</v>
          </cell>
          <cell r="H37">
            <v>4962.32</v>
          </cell>
          <cell r="I37">
            <v>1141.3335999999999</v>
          </cell>
          <cell r="J37">
            <v>1182.8054946752</v>
          </cell>
          <cell r="K37">
            <v>1002.38864</v>
          </cell>
          <cell r="L37">
            <v>893.21759999999995</v>
          </cell>
          <cell r="M37">
            <v>742.5746157015999</v>
          </cell>
        </row>
        <row r="38">
          <cell r="B38" t="str">
            <v>P0250</v>
          </cell>
          <cell r="C38" t="str">
            <v>SC EGO TEST SRL</v>
          </cell>
          <cell r="D38">
            <v>90</v>
          </cell>
          <cell r="E38">
            <v>12982.81</v>
          </cell>
          <cell r="F38">
            <v>48</v>
          </cell>
          <cell r="G38">
            <v>71834.95</v>
          </cell>
          <cell r="H38">
            <v>84817.76</v>
          </cell>
          <cell r="I38">
            <v>19508.084800000001</v>
          </cell>
          <cell r="J38">
            <v>20216.937354713598</v>
          </cell>
          <cell r="K38">
            <v>17133.187519999999</v>
          </cell>
          <cell r="L38">
            <v>15267.196799999998</v>
          </cell>
          <cell r="M38">
            <v>12692.3526771088</v>
          </cell>
        </row>
        <row r="39">
          <cell r="B39" t="str">
            <v>P0251</v>
          </cell>
          <cell r="C39" t="str">
            <v>S.C. CLINICA MICOMI S.R.L</v>
          </cell>
          <cell r="D39">
            <v>289.39999999999998</v>
          </cell>
          <cell r="E39">
            <v>41746.959999999999</v>
          </cell>
          <cell r="F39">
            <v>33</v>
          </cell>
          <cell r="G39">
            <v>49386.53</v>
          </cell>
          <cell r="H39">
            <v>91133.489999999991</v>
          </cell>
          <cell r="I39">
            <v>20960.702699999998</v>
          </cell>
          <cell r="J39">
            <v>21722.338083986397</v>
          </cell>
          <cell r="K39">
            <v>18408.964980000001</v>
          </cell>
          <cell r="L39">
            <v>16404.028199999997</v>
          </cell>
          <cell r="M39">
            <v>13637.455124678698</v>
          </cell>
        </row>
        <row r="40">
          <cell r="B40" t="str">
            <v>P0263</v>
          </cell>
          <cell r="C40" t="str">
            <v>S.C. LUKAS CLINIC S.R.L.</v>
          </cell>
          <cell r="D40">
            <v>34</v>
          </cell>
          <cell r="E40">
            <v>4904.62</v>
          </cell>
          <cell r="F40">
            <v>0</v>
          </cell>
          <cell r="G40">
            <v>0</v>
          </cell>
          <cell r="H40">
            <v>4904.62</v>
          </cell>
          <cell r="I40">
            <v>1128.0626</v>
          </cell>
          <cell r="J40">
            <v>1169.0522750031998</v>
          </cell>
          <cell r="K40">
            <v>990.73324000000002</v>
          </cell>
          <cell r="L40">
            <v>882.83159999999998</v>
          </cell>
          <cell r="M40">
            <v>733.94023595060003</v>
          </cell>
        </row>
        <row r="41">
          <cell r="B41" t="str">
            <v>P0268</v>
          </cell>
          <cell r="C41" t="str">
            <v>SP. CLINIC MALAXA</v>
          </cell>
          <cell r="D41">
            <v>52</v>
          </cell>
          <cell r="E41">
            <v>7501.18</v>
          </cell>
          <cell r="F41">
            <v>0</v>
          </cell>
          <cell r="G41">
            <v>0</v>
          </cell>
          <cell r="H41">
            <v>7501.18</v>
          </cell>
          <cell r="I41">
            <v>1725.2714000000001</v>
          </cell>
          <cell r="J41">
            <v>1787.9614616848</v>
          </cell>
          <cell r="K41">
            <v>1515.2383600000001</v>
          </cell>
          <cell r="L41">
            <v>1350.2123999999999</v>
          </cell>
          <cell r="M41">
            <v>1122.4963033034001</v>
          </cell>
        </row>
        <row r="42">
          <cell r="B42" t="str">
            <v>P0275</v>
          </cell>
          <cell r="C42" t="str">
            <v>SC ONCOTEAM DIAGNOSTIC</v>
          </cell>
          <cell r="D42">
            <v>497</v>
          </cell>
          <cell r="E42">
            <v>71693.98</v>
          </cell>
          <cell r="F42">
            <v>48</v>
          </cell>
          <cell r="G42">
            <v>71834.95</v>
          </cell>
          <cell r="H42">
            <v>143528.93</v>
          </cell>
          <cell r="I42">
            <v>33011.653899999998</v>
          </cell>
          <cell r="J42">
            <v>34211.176838424799</v>
          </cell>
          <cell r="K42">
            <v>28992.843860000001</v>
          </cell>
          <cell r="L42">
            <v>25835.207399999999</v>
          </cell>
          <cell r="M42">
            <v>21478.046566285899</v>
          </cell>
        </row>
        <row r="43">
          <cell r="B43" t="str">
            <v>P0282</v>
          </cell>
          <cell r="C43" t="str">
            <v>SPITALUL CF2</v>
          </cell>
          <cell r="D43">
            <v>62</v>
          </cell>
          <cell r="E43">
            <v>8943.7199999999993</v>
          </cell>
          <cell r="F43">
            <v>0</v>
          </cell>
          <cell r="G43">
            <v>0</v>
          </cell>
          <cell r="H43">
            <v>8943.7199999999993</v>
          </cell>
          <cell r="I43">
            <v>2057.0556000000001</v>
          </cell>
          <cell r="J43">
            <v>2131.8014877791998</v>
          </cell>
          <cell r="K43">
            <v>1806.6314399999999</v>
          </cell>
          <cell r="L43">
            <v>1609.8695999999998</v>
          </cell>
          <cell r="M43">
            <v>1338.3617827835999</v>
          </cell>
        </row>
        <row r="44">
          <cell r="B44" t="str">
            <v>P0285</v>
          </cell>
          <cell r="C44" t="str">
            <v>SC PERSONAL GENETICS SRL</v>
          </cell>
          <cell r="D44">
            <v>254.32</v>
          </cell>
          <cell r="E44">
            <v>36686.550000000003</v>
          </cell>
          <cell r="F44">
            <v>0</v>
          </cell>
          <cell r="G44">
            <v>0</v>
          </cell>
          <cell r="H44">
            <v>36686.550000000003</v>
          </cell>
          <cell r="I44">
            <v>8437.906500000001</v>
          </cell>
          <cell r="J44">
            <v>8744.5092055080004</v>
          </cell>
          <cell r="K44">
            <v>7410.6831000000011</v>
          </cell>
          <cell r="L44">
            <v>6603.5790000000006</v>
          </cell>
          <cell r="M44">
            <v>5489.8718276265008</v>
          </cell>
        </row>
        <row r="45">
          <cell r="B45" t="str">
            <v>P0287</v>
          </cell>
          <cell r="C45" t="str">
            <v>SPITALUL SF IOAN</v>
          </cell>
          <cell r="D45">
            <v>409</v>
          </cell>
          <cell r="E45">
            <v>58999.68</v>
          </cell>
          <cell r="F45">
            <v>0</v>
          </cell>
          <cell r="G45">
            <v>0</v>
          </cell>
          <cell r="H45">
            <v>58999.68</v>
          </cell>
          <cell r="I45">
            <v>13569.9264</v>
          </cell>
          <cell r="J45">
            <v>14063.0079656448</v>
          </cell>
          <cell r="K45">
            <v>11917.935360000001</v>
          </cell>
          <cell r="L45">
            <v>10619.9424</v>
          </cell>
          <cell r="M45">
            <v>8828.8672843584009</v>
          </cell>
        </row>
        <row r="46">
          <cell r="B46" t="str">
            <v>P0301</v>
          </cell>
          <cell r="C46" t="str">
            <v>INSTITUTUL ONCOLOGIC AL TRESTIOREANU</v>
          </cell>
          <cell r="D46">
            <v>318</v>
          </cell>
          <cell r="E46">
            <v>45872.61</v>
          </cell>
          <cell r="F46">
            <v>0</v>
          </cell>
          <cell r="G46">
            <v>0</v>
          </cell>
          <cell r="H46">
            <v>45872.61</v>
          </cell>
          <cell r="I46">
            <v>10550.7003</v>
          </cell>
          <cell r="J46">
            <v>10934.074215909599</v>
          </cell>
          <cell r="K46">
            <v>9266.2672200000015</v>
          </cell>
          <cell r="L46">
            <v>8257.0697999999993</v>
          </cell>
          <cell r="M46">
            <v>6864.4980053643003</v>
          </cell>
        </row>
        <row r="47">
          <cell r="B47" t="str">
            <v>P0309</v>
          </cell>
          <cell r="C47" t="str">
            <v>SC IMUNOMEDICA PROVITA SRL</v>
          </cell>
          <cell r="D47">
            <v>62</v>
          </cell>
          <cell r="E47">
            <v>8943.7199999999993</v>
          </cell>
          <cell r="F47">
            <v>15</v>
          </cell>
          <cell r="G47">
            <v>22448.42</v>
          </cell>
          <cell r="H47">
            <v>31392.14</v>
          </cell>
          <cell r="I47">
            <v>7220.1922000000004</v>
          </cell>
          <cell r="J47">
            <v>7482.5476151503999</v>
          </cell>
          <cell r="K47">
            <v>6341.2122800000006</v>
          </cell>
          <cell r="L47">
            <v>5650.5851999999995</v>
          </cell>
          <cell r="M47">
            <v>4697.6023909282003</v>
          </cell>
        </row>
        <row r="48">
          <cell r="B48" t="str">
            <v>P0311</v>
          </cell>
          <cell r="C48" t="str">
            <v>SC ELITE MEDICAL SRL</v>
          </cell>
          <cell r="D48">
            <v>22.6</v>
          </cell>
          <cell r="E48">
            <v>3260.13</v>
          </cell>
          <cell r="F48">
            <v>12</v>
          </cell>
          <cell r="G48">
            <v>17958.740000000002</v>
          </cell>
          <cell r="H48">
            <v>21218.870000000003</v>
          </cell>
          <cell r="I48">
            <v>4880.3401000000013</v>
          </cell>
          <cell r="J48">
            <v>5057.6738353832006</v>
          </cell>
          <cell r="K48">
            <v>4286.2117400000006</v>
          </cell>
          <cell r="L48">
            <v>3819.3966000000005</v>
          </cell>
          <cell r="M48">
            <v>3175.2475124281004</v>
          </cell>
        </row>
        <row r="49">
          <cell r="B49"/>
          <cell r="C49" t="str">
            <v>TOTAL</v>
          </cell>
          <cell r="D49">
            <v>5571.12</v>
          </cell>
          <cell r="E49">
            <v>803653.50000000012</v>
          </cell>
          <cell r="F49">
            <v>537</v>
          </cell>
          <cell r="G49">
            <v>803653.49999999988</v>
          </cell>
          <cell r="H49">
            <v>1607307</v>
          </cell>
          <cell r="I49">
            <v>369680.61230000004</v>
          </cell>
          <cell r="J49">
            <v>383113.45561309357</v>
          </cell>
          <cell r="K49">
            <v>324676.01602000004</v>
          </cell>
          <cell r="L49">
            <v>289315.26179999998</v>
          </cell>
          <cell r="M49">
            <v>240521.64819383627</v>
          </cell>
        </row>
        <row r="50">
          <cell r="B50"/>
          <cell r="C50" t="str">
            <v>val/punct</v>
          </cell>
          <cell r="D50"/>
          <cell r="E50">
            <v>144.25348942402965</v>
          </cell>
          <cell r="F50"/>
          <cell r="G50">
            <v>1496.5614525139665</v>
          </cell>
          <cell r="H50"/>
          <cell r="I50"/>
          <cell r="J50"/>
          <cell r="K50"/>
          <cell r="L50"/>
          <cell r="M50"/>
        </row>
        <row r="51"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</row>
      </sheetData>
      <sheetData sheetId="2">
        <row r="2">
          <cell r="C2" t="str">
            <v>29.07.2019</v>
          </cell>
          <cell r="D2"/>
        </row>
        <row r="3">
          <cell r="B3"/>
          <cell r="C3" t="str">
            <v>RADIOLOGIE SI IMAGISTICA</v>
          </cell>
        </row>
        <row r="4">
          <cell r="B4"/>
          <cell r="C4" t="str">
            <v>CONTRACTE PARACLINIC</v>
          </cell>
        </row>
        <row r="5">
          <cell r="B5"/>
          <cell r="C5" t="str">
            <v>INALTA PERFORMANTA</v>
          </cell>
        </row>
        <row r="6">
          <cell r="B6"/>
          <cell r="C6">
            <v>4555136.25</v>
          </cell>
          <cell r="D6"/>
          <cell r="E6"/>
          <cell r="F6"/>
          <cell r="G6"/>
        </row>
        <row r="7">
          <cell r="B7"/>
          <cell r="C7"/>
          <cell r="D7"/>
          <cell r="E7">
            <v>0.9</v>
          </cell>
          <cell r="F7"/>
          <cell r="G7">
            <v>0.1</v>
          </cell>
        </row>
        <row r="8">
          <cell r="B8"/>
          <cell r="C8"/>
          <cell r="D8">
            <v>4099622.625</v>
          </cell>
          <cell r="E8"/>
          <cell r="F8">
            <v>455513.625</v>
          </cell>
          <cell r="G8"/>
        </row>
        <row r="9">
          <cell r="B9" t="str">
            <v>CONTR. P</v>
          </cell>
          <cell r="C9" t="str">
            <v>DEN.FURNIZOR</v>
          </cell>
          <cell r="D9" t="str">
            <v>CRITERIUL EVALUARE IP</v>
          </cell>
          <cell r="E9"/>
          <cell r="F9" t="str">
            <v>CRITERIUL DISPONIBILITATE IP</v>
          </cell>
          <cell r="G9"/>
          <cell r="H9" t="str">
            <v>TOTAL ALOCAT IP AUGUST-DECEMBRIE 2019</v>
          </cell>
          <cell r="I9" t="str">
            <v>TOTAL RC AUGUST-DECEMBRIE 2019</v>
          </cell>
          <cell r="J9" t="str">
            <v xml:space="preserve">TOTAL AUGUST-DECEMBRIE 2019 radiologie </v>
          </cell>
          <cell r="K9">
            <v>43678</v>
          </cell>
          <cell r="L9" t="str">
            <v>SEPTEMBRIE 2019</v>
          </cell>
          <cell r="M9" t="str">
            <v>OCTOMBRIE</v>
          </cell>
          <cell r="N9" t="str">
            <v>NOIEMBRIE 2019</v>
          </cell>
          <cell r="O9" t="str">
            <v>DECEMBRIE 2019</v>
          </cell>
        </row>
        <row r="10">
          <cell r="B10"/>
          <cell r="C10"/>
          <cell r="D10" t="str">
            <v>PUNCTE</v>
          </cell>
          <cell r="E10" t="str">
            <v>SUME</v>
          </cell>
          <cell r="F10" t="str">
            <v>PUNCTE</v>
          </cell>
          <cell r="G10" t="str">
            <v>SUME</v>
          </cell>
          <cell r="H10"/>
          <cell r="I10"/>
          <cell r="J10" t="str">
            <v>(RC+IP)</v>
          </cell>
          <cell r="K10"/>
          <cell r="L10"/>
          <cell r="M10"/>
          <cell r="N10"/>
          <cell r="O10"/>
        </row>
        <row r="11">
          <cell r="B11" t="str">
            <v>P0002</v>
          </cell>
          <cell r="C11" t="str">
            <v>SCM POLI-MED APACA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74683.83</v>
          </cell>
          <cell r="J11">
            <v>74683.83</v>
          </cell>
          <cell r="K11">
            <v>17177.280900000002</v>
          </cell>
          <cell r="L11">
            <v>17801.440553488799</v>
          </cell>
          <cell r="M11">
            <v>15086.133660000001</v>
          </cell>
          <cell r="N11">
            <v>13443.089399999999</v>
          </cell>
          <cell r="O11">
            <v>11175.8847396729</v>
          </cell>
        </row>
        <row r="12">
          <cell r="B12" t="str">
            <v>P0006</v>
          </cell>
          <cell r="C12" t="str">
            <v>SC HIPOCRAT 2000 SRL</v>
          </cell>
          <cell r="D12">
            <v>1463.4449999999997</v>
          </cell>
          <cell r="E12">
            <v>617842.71</v>
          </cell>
          <cell r="F12">
            <v>90</v>
          </cell>
          <cell r="G12">
            <v>104788.21</v>
          </cell>
          <cell r="H12">
            <v>722630.91999999993</v>
          </cell>
          <cell r="I12">
            <v>254168.44</v>
          </cell>
          <cell r="J12">
            <v>976799.35999999987</v>
          </cell>
          <cell r="K12">
            <v>224663.85279999999</v>
          </cell>
          <cell r="L12">
            <v>232827.31669928957</v>
          </cell>
          <cell r="M12">
            <v>197313.47071999998</v>
          </cell>
          <cell r="N12">
            <v>175823.88479999997</v>
          </cell>
          <cell r="O12">
            <v>146170.82521271677</v>
          </cell>
        </row>
        <row r="13">
          <cell r="B13" t="str">
            <v>P0013</v>
          </cell>
          <cell r="C13" t="str">
            <v>Institutul National de Geriatrie şi Gerontologie Ana Aslan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41026.870000000003</v>
          </cell>
          <cell r="J13">
            <v>41026.870000000003</v>
          </cell>
          <cell r="K13">
            <v>9436.1801000000014</v>
          </cell>
          <cell r="L13">
            <v>9779.0564222632001</v>
          </cell>
          <cell r="M13">
            <v>8287.427740000001</v>
          </cell>
          <cell r="N13">
            <v>7384.8366000000005</v>
          </cell>
          <cell r="O13">
            <v>6139.3687274681006</v>
          </cell>
        </row>
        <row r="14">
          <cell r="B14" t="str">
            <v>P0037</v>
          </cell>
          <cell r="C14" t="str">
            <v>SC MED LIFE SA</v>
          </cell>
          <cell r="D14">
            <v>3377.7599999999998</v>
          </cell>
          <cell r="E14">
            <v>1426035.41</v>
          </cell>
          <cell r="F14">
            <v>90</v>
          </cell>
          <cell r="G14">
            <v>104788.21</v>
          </cell>
          <cell r="H14">
            <v>1530823.6199999999</v>
          </cell>
          <cell r="I14">
            <v>530965.35</v>
          </cell>
          <cell r="J14">
            <v>2061788.9699999997</v>
          </cell>
          <cell r="K14">
            <v>474211.46309999994</v>
          </cell>
          <cell r="L14">
            <v>491442.57576631912</v>
          </cell>
          <cell r="M14">
            <v>416481.37193999998</v>
          </cell>
          <cell r="N14">
            <v>371122.01459999994</v>
          </cell>
          <cell r="O14">
            <v>308531.52397579106</v>
          </cell>
        </row>
        <row r="15">
          <cell r="B15" t="str">
            <v>P0044</v>
          </cell>
          <cell r="C15" t="str">
            <v>SC PULS MEDICA SRL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73091.86</v>
          </cell>
          <cell r="J15">
            <v>73091.86</v>
          </cell>
          <cell r="K15">
            <v>16811.127800000002</v>
          </cell>
          <cell r="L15">
            <v>17421.982787089601</v>
          </cell>
          <cell r="M15">
            <v>14764.55572</v>
          </cell>
          <cell r="N15">
            <v>13156.534799999999</v>
          </cell>
          <cell r="O15">
            <v>10937.6581619918</v>
          </cell>
        </row>
        <row r="16">
          <cell r="B16" t="str">
            <v>P0046</v>
          </cell>
          <cell r="C16" t="str">
            <v>S.C. ALFA MEDICAL S.R.L.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67756.37</v>
          </cell>
          <cell r="J16">
            <v>67756.37</v>
          </cell>
          <cell r="K16">
            <v>15583.965099999999</v>
          </cell>
          <cell r="L16">
            <v>16150.229476383198</v>
          </cell>
          <cell r="M16">
            <v>13686.78674</v>
          </cell>
          <cell r="N16">
            <v>12196.146599999998</v>
          </cell>
          <cell r="O16">
            <v>10139.241406053099</v>
          </cell>
        </row>
        <row r="17">
          <cell r="B17" t="str">
            <v>P0059</v>
          </cell>
          <cell r="C17" t="str">
            <v>MEDINST SRL</v>
          </cell>
          <cell r="D17">
            <v>801.59</v>
          </cell>
          <cell r="E17">
            <v>338418.28</v>
          </cell>
          <cell r="F17">
            <v>60</v>
          </cell>
          <cell r="G17">
            <v>69858.81</v>
          </cell>
          <cell r="H17">
            <v>408277.09</v>
          </cell>
          <cell r="I17">
            <v>0</v>
          </cell>
          <cell r="J17">
            <v>408277.09</v>
          </cell>
          <cell r="K17">
            <v>93903.730700000015</v>
          </cell>
          <cell r="L17">
            <v>97315.849320882407</v>
          </cell>
          <cell r="M17">
            <v>82471.972180000012</v>
          </cell>
          <cell r="N17">
            <v>73489.876199999999</v>
          </cell>
          <cell r="O17">
            <v>61095.657516346706</v>
          </cell>
        </row>
        <row r="18">
          <cell r="B18" t="str">
            <v>P0065</v>
          </cell>
          <cell r="C18" t="str">
            <v>C.M.I.  DR. OLTEANU BOGDAN STEFAN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67018.94</v>
          </cell>
          <cell r="J18">
            <v>67018.94</v>
          </cell>
          <cell r="K18">
            <v>15414.356200000002</v>
          </cell>
          <cell r="L18">
            <v>15974.457608398399</v>
          </cell>
          <cell r="M18">
            <v>13537.825880000002</v>
          </cell>
          <cell r="N18">
            <v>12063.4092</v>
          </cell>
          <cell r="O18">
            <v>10028.890441412201</v>
          </cell>
        </row>
        <row r="19">
          <cell r="B19" t="str">
            <v>P0072</v>
          </cell>
          <cell r="C19" t="str">
            <v>SC SANADOR SRL</v>
          </cell>
          <cell r="D19">
            <v>2936.625</v>
          </cell>
          <cell r="E19">
            <v>1239795.3700000001</v>
          </cell>
          <cell r="F19">
            <v>135</v>
          </cell>
          <cell r="G19">
            <v>157182.32</v>
          </cell>
          <cell r="H19">
            <v>1396977.6900000002</v>
          </cell>
          <cell r="I19">
            <v>488462.36</v>
          </cell>
          <cell r="J19">
            <v>1885440.0500000003</v>
          </cell>
          <cell r="K19">
            <v>433651.21150000009</v>
          </cell>
          <cell r="L19">
            <v>449408.51275626803</v>
          </cell>
          <cell r="M19">
            <v>380858.89010000008</v>
          </cell>
          <cell r="N19">
            <v>339379.20900000003</v>
          </cell>
          <cell r="O19">
            <v>282142.20778933156</v>
          </cell>
        </row>
        <row r="20">
          <cell r="B20" t="str">
            <v>P0081</v>
          </cell>
          <cell r="C20" t="str">
            <v>S.C. LOTUS MED S.R.L.</v>
          </cell>
          <cell r="D20">
            <v>706.5</v>
          </cell>
          <cell r="E20">
            <v>298272.82</v>
          </cell>
          <cell r="F20">
            <v>0</v>
          </cell>
          <cell r="G20">
            <v>0</v>
          </cell>
          <cell r="H20">
            <v>298272.82</v>
          </cell>
          <cell r="I20">
            <v>102155.09</v>
          </cell>
          <cell r="J20">
            <v>400427.91000000003</v>
          </cell>
          <cell r="K20">
            <v>92098.419300000009</v>
          </cell>
          <cell r="L20">
            <v>95444.9394979176</v>
          </cell>
          <cell r="M20">
            <v>80886.437820000006</v>
          </cell>
          <cell r="N20">
            <v>72077.02380000001</v>
          </cell>
          <cell r="O20">
            <v>59921.085577803307</v>
          </cell>
        </row>
        <row r="21">
          <cell r="B21" t="str">
            <v>P0084</v>
          </cell>
          <cell r="C21" t="str">
            <v>C.M.I.DR.MOROIANU SILVIA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34485.480000000003</v>
          </cell>
          <cell r="J21">
            <v>34485.480000000003</v>
          </cell>
          <cell r="K21">
            <v>7931.6604000000007</v>
          </cell>
          <cell r="L21">
            <v>8219.8679711328004</v>
          </cell>
          <cell r="M21">
            <v>6966.066960000001</v>
          </cell>
          <cell r="N21">
            <v>6207.3864000000003</v>
          </cell>
          <cell r="O21">
            <v>5160.4979240124003</v>
          </cell>
        </row>
        <row r="22">
          <cell r="B22" t="str">
            <v>P0085</v>
          </cell>
          <cell r="C22" t="str">
            <v>C.M.I.DR.VIZITEU SANDA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37665.08</v>
          </cell>
          <cell r="J22">
            <v>37665.08</v>
          </cell>
          <cell r="K22">
            <v>8662.9684000000016</v>
          </cell>
          <cell r="L22">
            <v>8977.7490329888005</v>
          </cell>
          <cell r="M22">
            <v>7608.346160000001</v>
          </cell>
          <cell r="N22">
            <v>6779.7143999999998</v>
          </cell>
          <cell r="O22">
            <v>5636.3016303603999</v>
          </cell>
        </row>
        <row r="23">
          <cell r="B23" t="str">
            <v>P0092</v>
          </cell>
          <cell r="C23" t="str">
            <v>MOCANU IULIA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22122.76</v>
          </cell>
          <cell r="J23">
            <v>22122.76</v>
          </cell>
          <cell r="K23">
            <v>5088.2348000000002</v>
          </cell>
          <cell r="L23">
            <v>5273.1226695135992</v>
          </cell>
          <cell r="M23">
            <v>4468.7975200000001</v>
          </cell>
          <cell r="N23">
            <v>3982.0967999999993</v>
          </cell>
          <cell r="O23">
            <v>3310.5079892587996</v>
          </cell>
        </row>
        <row r="24">
          <cell r="B24" t="str">
            <v>P0098</v>
          </cell>
          <cell r="C24" t="str">
            <v>SPITALUL COLTEA</v>
          </cell>
          <cell r="D24">
            <v>214.065</v>
          </cell>
          <cell r="E24">
            <v>90374.77</v>
          </cell>
          <cell r="F24">
            <v>0</v>
          </cell>
          <cell r="G24">
            <v>0</v>
          </cell>
          <cell r="H24">
            <v>90374.77</v>
          </cell>
          <cell r="I24">
            <v>30952.34</v>
          </cell>
          <cell r="J24">
            <v>121327.11</v>
          </cell>
          <cell r="K24">
            <v>27905.2353</v>
          </cell>
          <cell r="L24">
            <v>28919.209636029598</v>
          </cell>
          <cell r="M24">
            <v>24508.076220000003</v>
          </cell>
          <cell r="N24">
            <v>21838.879799999999</v>
          </cell>
          <cell r="O24">
            <v>18155.707830699299</v>
          </cell>
        </row>
        <row r="25">
          <cell r="B25" t="str">
            <v>P0107</v>
          </cell>
          <cell r="C25" t="str">
            <v>C.M.I. DR. STANESCU GEORGETA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24291.66</v>
          </cell>
          <cell r="J25">
            <v>24291.66</v>
          </cell>
          <cell r="K25">
            <v>5587.0817999999999</v>
          </cell>
          <cell r="L25">
            <v>5790.0959476175994</v>
          </cell>
          <cell r="M25">
            <v>4906.9153200000001</v>
          </cell>
          <cell r="N25">
            <v>4372.4987999999994</v>
          </cell>
          <cell r="O25">
            <v>3635.0678894657999</v>
          </cell>
        </row>
        <row r="26">
          <cell r="B26" t="str">
            <v>P0114</v>
          </cell>
          <cell r="C26" t="str">
            <v>SPITALUL CLINIC COLENTINA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31665.91</v>
          </cell>
          <cell r="J26">
            <v>31665.91</v>
          </cell>
          <cell r="K26">
            <v>7283.1593000000003</v>
          </cell>
          <cell r="L26">
            <v>7547.8027095975995</v>
          </cell>
          <cell r="M26">
            <v>6396.5138200000001</v>
          </cell>
          <cell r="N26">
            <v>5699.8638000000001</v>
          </cell>
          <cell r="O26">
            <v>4738.5700537433004</v>
          </cell>
        </row>
        <row r="27">
          <cell r="B27" t="str">
            <v>P0115</v>
          </cell>
          <cell r="C27" t="str">
            <v>SC HIPERDIA SA</v>
          </cell>
          <cell r="D27">
            <v>3179.0625</v>
          </cell>
          <cell r="E27">
            <v>1342148.55</v>
          </cell>
          <cell r="F27">
            <v>112.5</v>
          </cell>
          <cell r="G27">
            <v>130985.26</v>
          </cell>
          <cell r="H27">
            <v>1473133.81</v>
          </cell>
          <cell r="I27">
            <v>512876.11</v>
          </cell>
          <cell r="J27">
            <v>1986009.92</v>
          </cell>
          <cell r="K27">
            <v>456782.28159999999</v>
          </cell>
          <cell r="L27">
            <v>473380.08146501117</v>
          </cell>
          <cell r="M27">
            <v>401174.00384000002</v>
          </cell>
          <cell r="N27">
            <v>357481.78559999994</v>
          </cell>
          <cell r="O27">
            <v>297191.74763488956</v>
          </cell>
        </row>
        <row r="28">
          <cell r="B28" t="str">
            <v>P0121</v>
          </cell>
          <cell r="C28" t="str">
            <v>SC LIL MED SRL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51741.23</v>
          </cell>
          <cell r="J28">
            <v>51741.23</v>
          </cell>
          <cell r="K28">
            <v>11900.482900000001</v>
          </cell>
          <cell r="L28">
            <v>12332.9029859528</v>
          </cell>
          <cell r="M28">
            <v>10451.728460000002</v>
          </cell>
          <cell r="N28">
            <v>9313.4214000000011</v>
          </cell>
          <cell r="O28">
            <v>7742.6937366349002</v>
          </cell>
        </row>
        <row r="29">
          <cell r="B29" t="str">
            <v>P0127</v>
          </cell>
          <cell r="C29" t="str">
            <v>SC CENTRUL MEDICAL UNIREA SRL</v>
          </cell>
          <cell r="D29">
            <v>1775.34</v>
          </cell>
          <cell r="E29">
            <v>749519.71</v>
          </cell>
          <cell r="F29">
            <v>45</v>
          </cell>
          <cell r="G29">
            <v>52394.11</v>
          </cell>
          <cell r="H29">
            <v>801913.82</v>
          </cell>
          <cell r="I29">
            <v>277984.2</v>
          </cell>
          <cell r="J29">
            <v>1079898.02</v>
          </cell>
          <cell r="K29">
            <v>248376.54460000002</v>
          </cell>
          <cell r="L29">
            <v>257401.6411164272</v>
          </cell>
          <cell r="M29">
            <v>218139.40004000001</v>
          </cell>
          <cell r="N29">
            <v>194381.64360000001</v>
          </cell>
          <cell r="O29">
            <v>161598.77984459259</v>
          </cell>
        </row>
        <row r="30">
          <cell r="B30" t="str">
            <v>P0129</v>
          </cell>
          <cell r="C30" t="str">
            <v>SC AFIDEEA ROMANIA</v>
          </cell>
          <cell r="D30">
            <v>2065.3125</v>
          </cell>
          <cell r="E30">
            <v>871941.39</v>
          </cell>
          <cell r="F30">
            <v>22.5</v>
          </cell>
          <cell r="G30">
            <v>26197.05</v>
          </cell>
          <cell r="H30">
            <v>898138.44000000006</v>
          </cell>
          <cell r="I30">
            <v>309271.19</v>
          </cell>
          <cell r="J30">
            <v>1207409.6300000001</v>
          </cell>
          <cell r="K30">
            <v>277704.21490000002</v>
          </cell>
          <cell r="L30">
            <v>287794.97184537683</v>
          </cell>
          <cell r="M30">
            <v>243896.74526000005</v>
          </cell>
          <cell r="N30">
            <v>217333.73340000003</v>
          </cell>
          <cell r="O30">
            <v>180679.95252052692</v>
          </cell>
        </row>
        <row r="31">
          <cell r="B31" t="str">
            <v>P0132</v>
          </cell>
          <cell r="C31" t="str">
            <v>SC CENTRUL MEDICAL DELFINULUI SRL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116384.86</v>
          </cell>
          <cell r="J31">
            <v>116384.86</v>
          </cell>
          <cell r="K31">
            <v>26768.517800000001</v>
          </cell>
          <cell r="L31">
            <v>27741.187973569598</v>
          </cell>
          <cell r="M31">
            <v>23509.741720000002</v>
          </cell>
          <cell r="N31">
            <v>20949.274799999999</v>
          </cell>
          <cell r="O31">
            <v>17416.1365425818</v>
          </cell>
        </row>
        <row r="32">
          <cell r="B32" t="str">
            <v>P0136</v>
          </cell>
          <cell r="C32" t="str">
            <v>S.C. HUMANITAS MEDICAL S.R.L.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93852.55</v>
          </cell>
          <cell r="J32">
            <v>93852.55</v>
          </cell>
          <cell r="K32">
            <v>21586.086500000001</v>
          </cell>
          <cell r="L32">
            <v>22370.446047268</v>
          </cell>
          <cell r="M32">
            <v>18958.215100000001</v>
          </cell>
          <cell r="N32">
            <v>16893.458999999999</v>
          </cell>
          <cell r="O32">
            <v>14044.3424142065</v>
          </cell>
        </row>
        <row r="33">
          <cell r="B33" t="str">
            <v>P0161</v>
          </cell>
          <cell r="C33" t="str">
            <v>S.C. MED EXPERT S.R.L.</v>
          </cell>
          <cell r="D33">
            <v>104</v>
          </cell>
          <cell r="E33">
            <v>43907.11</v>
          </cell>
          <cell r="F33">
            <v>0</v>
          </cell>
          <cell r="G33">
            <v>0</v>
          </cell>
          <cell r="H33">
            <v>43907.11</v>
          </cell>
          <cell r="I33">
            <v>0</v>
          </cell>
          <cell r="J33">
            <v>43907.11</v>
          </cell>
          <cell r="K33">
            <v>10098.6353</v>
          </cell>
          <cell r="L33">
            <v>10465.5828248296</v>
          </cell>
          <cell r="M33">
            <v>8869.2362200000007</v>
          </cell>
          <cell r="N33">
            <v>7903.2798000000003</v>
          </cell>
          <cell r="O33">
            <v>6570.3754160993003</v>
          </cell>
        </row>
        <row r="34">
          <cell r="B34" t="str">
            <v>P0162</v>
          </cell>
          <cell r="C34" t="str">
            <v>S.C. MEDIRA S.R.L.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222843.04</v>
          </cell>
          <cell r="J34">
            <v>222843.04</v>
          </cell>
          <cell r="K34">
            <v>51253.899200000007</v>
          </cell>
          <cell r="L34">
            <v>53116.2787087744</v>
          </cell>
          <cell r="M34">
            <v>45014.294080000007</v>
          </cell>
          <cell r="N34">
            <v>40111.747199999998</v>
          </cell>
          <cell r="O34">
            <v>33346.818582795204</v>
          </cell>
        </row>
        <row r="35">
          <cell r="B35" t="str">
            <v>P0166</v>
          </cell>
          <cell r="C35" t="str">
            <v>SC GRAL MEDICAL SRL</v>
          </cell>
          <cell r="D35">
            <v>1414.0875000000001</v>
          </cell>
          <cell r="E35">
            <v>597004.77</v>
          </cell>
          <cell r="F35">
            <v>45</v>
          </cell>
          <cell r="G35">
            <v>52394.11</v>
          </cell>
          <cell r="H35">
            <v>649398.88</v>
          </cell>
          <cell r="I35">
            <v>225749.55</v>
          </cell>
          <cell r="J35">
            <v>875148.42999999993</v>
          </cell>
          <cell r="K35">
            <v>201284.13889999999</v>
          </cell>
          <cell r="L35">
            <v>208598.06938294478</v>
          </cell>
          <cell r="M35">
            <v>176779.98285999999</v>
          </cell>
          <cell r="N35">
            <v>157526.71739999999</v>
          </cell>
          <cell r="O35">
            <v>130959.51270557089</v>
          </cell>
        </row>
        <row r="36">
          <cell r="B36" t="str">
            <v>P0176</v>
          </cell>
          <cell r="C36" t="str">
            <v>SPITALUL CLINIC DE URGENTA PENTRU COPII "M.S.CURIE"</v>
          </cell>
          <cell r="D36">
            <v>318.3</v>
          </cell>
          <cell r="E36">
            <v>134381.09</v>
          </cell>
          <cell r="F36">
            <v>0</v>
          </cell>
          <cell r="G36">
            <v>0</v>
          </cell>
          <cell r="H36">
            <v>134381.09</v>
          </cell>
          <cell r="I36">
            <v>46024.01</v>
          </cell>
          <cell r="J36">
            <v>180405.1</v>
          </cell>
          <cell r="K36">
            <v>41493.173000000003</v>
          </cell>
          <cell r="L36">
            <v>43000.883366536</v>
          </cell>
          <cell r="M36">
            <v>36441.830200000004</v>
          </cell>
          <cell r="N36">
            <v>32472.918000000001</v>
          </cell>
          <cell r="O36">
            <v>26996.293629413001</v>
          </cell>
        </row>
        <row r="37">
          <cell r="B37" t="str">
            <v>P0178</v>
          </cell>
          <cell r="C37" t="str">
            <v>FUNDATIA RENASTEREA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42250.13</v>
          </cell>
          <cell r="J37">
            <v>42250.13</v>
          </cell>
          <cell r="K37">
            <v>9717.5298999999995</v>
          </cell>
          <cell r="L37">
            <v>10070.629446456798</v>
          </cell>
          <cell r="M37">
            <v>8534.5262600000005</v>
          </cell>
          <cell r="N37">
            <v>7605.0233999999991</v>
          </cell>
          <cell r="O37">
            <v>6322.4205710418992</v>
          </cell>
        </row>
        <row r="38">
          <cell r="B38" t="str">
            <v>P0204</v>
          </cell>
          <cell r="C38" t="str">
            <v>ODELGA OPERATOR SRL</v>
          </cell>
          <cell r="D38">
            <v>261</v>
          </cell>
          <cell r="E38">
            <v>110189.96</v>
          </cell>
          <cell r="F38">
            <v>22.5</v>
          </cell>
          <cell r="G38">
            <v>26197.05</v>
          </cell>
          <cell r="H38">
            <v>136387.01</v>
          </cell>
          <cell r="I38">
            <v>48379.88</v>
          </cell>
          <cell r="J38">
            <v>184766.89</v>
          </cell>
          <cell r="K38">
            <v>42496.384700000002</v>
          </cell>
          <cell r="L38">
            <v>44040.548115810401</v>
          </cell>
          <cell r="M38">
            <v>37322.911780000002</v>
          </cell>
          <cell r="N38">
            <v>33258.040200000003</v>
          </cell>
          <cell r="O38">
            <v>27649.003356520701</v>
          </cell>
        </row>
        <row r="39">
          <cell r="B39" t="str">
            <v>P0207</v>
          </cell>
          <cell r="C39" t="str">
            <v>GHENCEA MEDICAL CENTER SRL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80175.48</v>
          </cell>
          <cell r="J39">
            <v>80175.48</v>
          </cell>
          <cell r="K39">
            <v>18440.360400000001</v>
          </cell>
          <cell r="L39">
            <v>19110.4157495328</v>
          </cell>
          <cell r="M39">
            <v>16195.446959999999</v>
          </cell>
          <cell r="N39">
            <v>14431.586399999998</v>
          </cell>
          <cell r="O39">
            <v>11997.6696887124</v>
          </cell>
        </row>
        <row r="40">
          <cell r="B40" t="str">
            <v>P0225</v>
          </cell>
          <cell r="C40" t="str">
            <v>MEDICAL PRESTIGE SRL</v>
          </cell>
          <cell r="D40">
            <v>613.20000000000005</v>
          </cell>
          <cell r="E40">
            <v>258883.08</v>
          </cell>
          <cell r="F40">
            <v>45</v>
          </cell>
          <cell r="G40">
            <v>52394.11</v>
          </cell>
          <cell r="H40">
            <v>311277.19</v>
          </cell>
          <cell r="I40">
            <v>109946.67</v>
          </cell>
          <cell r="J40">
            <v>421223.86</v>
          </cell>
          <cell r="K40">
            <v>96881.487800000003</v>
          </cell>
          <cell r="L40">
            <v>100401.80723860959</v>
          </cell>
          <cell r="M40">
            <v>85087.219720000008</v>
          </cell>
          <cell r="N40">
            <v>75820.294799999989</v>
          </cell>
          <cell r="O40">
            <v>63033.046229151798</v>
          </cell>
        </row>
        <row r="41">
          <cell r="B41" t="str">
            <v>P0231</v>
          </cell>
          <cell r="C41" t="str">
            <v>SC MEDICOVER SRL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75260.759999999995</v>
          </cell>
          <cell r="J41">
            <v>75260.759999999995</v>
          </cell>
          <cell r="K41">
            <v>17309.9748</v>
          </cell>
          <cell r="L41">
            <v>17938.956065193597</v>
          </cell>
          <cell r="M41">
            <v>15202.67352</v>
          </cell>
          <cell r="N41">
            <v>13546.936799999998</v>
          </cell>
          <cell r="O41">
            <v>11262.218062198799</v>
          </cell>
        </row>
        <row r="42">
          <cell r="B42" t="str">
            <v>P0242</v>
          </cell>
          <cell r="C42" t="str">
            <v>SC MATE-FIN MEDICAL SRL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181083.08</v>
          </cell>
          <cell r="J42">
            <v>181083.08</v>
          </cell>
          <cell r="K42">
            <v>41649.108399999997</v>
          </cell>
          <cell r="L42">
            <v>43162.484889468797</v>
          </cell>
          <cell r="M42">
            <v>36578.782160000002</v>
          </cell>
          <cell r="N42">
            <v>32594.954399999995</v>
          </cell>
          <cell r="O42">
            <v>27097.748339700396</v>
          </cell>
        </row>
        <row r="43">
          <cell r="B43" t="str">
            <v>P0246</v>
          </cell>
          <cell r="C43" t="str">
            <v>SC MEDICALES SERVICII DE SANATATE PREMIUM SRL</v>
          </cell>
          <cell r="D43">
            <v>2429.1224999999995</v>
          </cell>
          <cell r="E43">
            <v>1025536.06</v>
          </cell>
          <cell r="F43">
            <v>225</v>
          </cell>
          <cell r="G43">
            <v>261970.53</v>
          </cell>
          <cell r="H43">
            <v>1287506.5900000001</v>
          </cell>
          <cell r="I43">
            <v>132940.24</v>
          </cell>
          <cell r="J43">
            <v>1420446.83</v>
          </cell>
          <cell r="K43">
            <v>326702.7709</v>
          </cell>
          <cell r="L43">
            <v>338573.9564191688</v>
          </cell>
          <cell r="M43">
            <v>286930.25966000004</v>
          </cell>
          <cell r="N43">
            <v>255680.42939999999</v>
          </cell>
          <cell r="O43">
            <v>212559.3994163629</v>
          </cell>
        </row>
        <row r="44">
          <cell r="B44" t="str">
            <v>P0247</v>
          </cell>
          <cell r="C44" t="str">
            <v>SC PHOENIX IMAGISTIC CENTER SRL</v>
          </cell>
          <cell r="D44">
            <v>667</v>
          </cell>
          <cell r="E44">
            <v>281596.57</v>
          </cell>
          <cell r="F44">
            <v>0</v>
          </cell>
          <cell r="G44">
            <v>0</v>
          </cell>
          <cell r="H44">
            <v>281596.57</v>
          </cell>
          <cell r="I44">
            <v>0</v>
          </cell>
          <cell r="J44">
            <v>281596.57</v>
          </cell>
          <cell r="K44">
            <v>64767.211100000008</v>
          </cell>
          <cell r="L44">
            <v>67120.615010255206</v>
          </cell>
          <cell r="M44">
            <v>56882.507140000002</v>
          </cell>
          <cell r="N44">
            <v>50687.382599999997</v>
          </cell>
          <cell r="O44">
            <v>42138.851333779101</v>
          </cell>
        </row>
        <row r="45">
          <cell r="B45" t="str">
            <v>P0250</v>
          </cell>
          <cell r="C45" t="str">
            <v>SC EGOTEST SRL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183833.25</v>
          </cell>
          <cell r="J45">
            <v>183833.25</v>
          </cell>
          <cell r="K45">
            <v>42281.647499999999</v>
          </cell>
          <cell r="L45">
            <v>43818.008150219997</v>
          </cell>
          <cell r="M45">
            <v>37134.316500000001</v>
          </cell>
          <cell r="N45">
            <v>33089.985000000001</v>
          </cell>
          <cell r="O45">
            <v>27509.291011447498</v>
          </cell>
        </row>
        <row r="46">
          <cell r="B46" t="str">
            <v>P0254</v>
          </cell>
          <cell r="C46" t="str">
            <v>SC MEDICOVER HOSPITAL SRL</v>
          </cell>
          <cell r="D46">
            <v>525.75</v>
          </cell>
          <cell r="E46">
            <v>221963.11</v>
          </cell>
          <cell r="F46">
            <v>0</v>
          </cell>
          <cell r="G46">
            <v>0</v>
          </cell>
          <cell r="H46">
            <v>221963.11</v>
          </cell>
          <cell r="I46">
            <v>76019.87</v>
          </cell>
          <cell r="J46">
            <v>297982.98</v>
          </cell>
          <cell r="K46">
            <v>68536.085399999996</v>
          </cell>
          <cell r="L46">
            <v>71026.436437732787</v>
          </cell>
          <cell r="M46">
            <v>60192.561959999999</v>
          </cell>
          <cell r="N46">
            <v>53636.936399999991</v>
          </cell>
          <cell r="O46">
            <v>44590.956822437394</v>
          </cell>
        </row>
        <row r="47">
          <cell r="B47" t="str">
            <v>P0256</v>
          </cell>
          <cell r="C47" t="str">
            <v>CM POLICLINICO DI MONZA SRL</v>
          </cell>
          <cell r="D47">
            <v>1888.8975</v>
          </cell>
          <cell r="E47">
            <v>797461.84</v>
          </cell>
          <cell r="F47">
            <v>45</v>
          </cell>
          <cell r="G47">
            <v>52394.11</v>
          </cell>
          <cell r="H47">
            <v>849855.95</v>
          </cell>
          <cell r="I47">
            <v>294403.83999999997</v>
          </cell>
          <cell r="J47">
            <v>1144259.79</v>
          </cell>
          <cell r="K47">
            <v>263179.75170000002</v>
          </cell>
          <cell r="L47">
            <v>272742.74269855442</v>
          </cell>
          <cell r="M47">
            <v>231140.47758000004</v>
          </cell>
          <cell r="N47">
            <v>205966.7622</v>
          </cell>
          <cell r="O47">
            <v>171230.0443788477</v>
          </cell>
        </row>
        <row r="48">
          <cell r="B48" t="str">
            <v>P0257</v>
          </cell>
          <cell r="C48" t="str">
            <v>EUREKA SRL</v>
          </cell>
          <cell r="D48">
            <v>1652.68</v>
          </cell>
          <cell r="E48">
            <v>697734.65</v>
          </cell>
          <cell r="F48">
            <v>120</v>
          </cell>
          <cell r="G48">
            <v>139717.60999999999</v>
          </cell>
          <cell r="H48">
            <v>837452.26</v>
          </cell>
          <cell r="I48">
            <v>0</v>
          </cell>
          <cell r="J48">
            <v>837452.26</v>
          </cell>
          <cell r="K48">
            <v>192614.01980000001</v>
          </cell>
          <cell r="L48">
            <v>199612.90981963358</v>
          </cell>
          <cell r="M48">
            <v>169165.35652</v>
          </cell>
          <cell r="N48">
            <v>150741.4068</v>
          </cell>
          <cell r="O48">
            <v>125318.5586858438</v>
          </cell>
        </row>
        <row r="49">
          <cell r="B49" t="str">
            <v>P0258</v>
          </cell>
          <cell r="C49" t="str">
            <v>CDT PROVITA SRL</v>
          </cell>
          <cell r="D49">
            <v>1288.3125</v>
          </cell>
          <cell r="E49">
            <v>543904.61</v>
          </cell>
          <cell r="F49">
            <v>90</v>
          </cell>
          <cell r="G49">
            <v>104788.21</v>
          </cell>
          <cell r="H49">
            <v>648692.81999999995</v>
          </cell>
          <cell r="I49">
            <v>228845.47</v>
          </cell>
          <cell r="J49">
            <v>877538.28999999992</v>
          </cell>
          <cell r="K49">
            <v>201833.80669999999</v>
          </cell>
          <cell r="L49">
            <v>209167.71010331437</v>
          </cell>
          <cell r="M49">
            <v>177262.73457999999</v>
          </cell>
          <cell r="N49">
            <v>157956.89219999997</v>
          </cell>
          <cell r="O49">
            <v>131317.13764130269</v>
          </cell>
        </row>
        <row r="50">
          <cell r="B50" t="str">
            <v>P0259</v>
          </cell>
          <cell r="C50" t="str">
            <v>DELTA HEALTH CARE SRL</v>
          </cell>
          <cell r="D50">
            <v>857.92500000000007</v>
          </cell>
          <cell r="E50">
            <v>362202</v>
          </cell>
          <cell r="F50">
            <v>22.5</v>
          </cell>
          <cell r="G50">
            <v>26197.05</v>
          </cell>
          <cell r="H50">
            <v>388399.05</v>
          </cell>
          <cell r="I50">
            <v>134691.18</v>
          </cell>
          <cell r="J50">
            <v>523090.23</v>
          </cell>
          <cell r="K50">
            <v>120310.75290000001</v>
          </cell>
          <cell r="L50">
            <v>124682.40626459279</v>
          </cell>
          <cell r="M50">
            <v>105664.22646000001</v>
          </cell>
          <cell r="N50">
            <v>94156.241399999999</v>
          </cell>
          <cell r="O50">
            <v>78276.597744504892</v>
          </cell>
        </row>
        <row r="51">
          <cell r="B51" t="str">
            <v>P0261</v>
          </cell>
          <cell r="C51" t="str">
            <v>FUNDATIA VICTOR BABES</v>
          </cell>
          <cell r="D51">
            <v>711.50250000000005</v>
          </cell>
          <cell r="E51">
            <v>300384.8</v>
          </cell>
          <cell r="F51">
            <v>22.5</v>
          </cell>
          <cell r="G51">
            <v>26197.05</v>
          </cell>
          <cell r="H51">
            <v>326581.84999999998</v>
          </cell>
          <cell r="I51">
            <v>113519.48</v>
          </cell>
          <cell r="J51">
            <v>440101.32999999996</v>
          </cell>
          <cell r="K51">
            <v>101223.30589999999</v>
          </cell>
          <cell r="L51">
            <v>104901.39115128879</v>
          </cell>
          <cell r="M51">
            <v>88900.468659999999</v>
          </cell>
          <cell r="N51">
            <v>79218.239399999991</v>
          </cell>
          <cell r="O51">
            <v>65857.920487697891</v>
          </cell>
        </row>
        <row r="52">
          <cell r="B52" t="str">
            <v>P0263</v>
          </cell>
          <cell r="C52" t="str">
            <v>ST.LUKAS SRL</v>
          </cell>
          <cell r="D52">
            <v>642</v>
          </cell>
          <cell r="E52">
            <v>271041.96999999997</v>
          </cell>
          <cell r="F52">
            <v>0</v>
          </cell>
          <cell r="G52">
            <v>0</v>
          </cell>
          <cell r="H52">
            <v>271041.96999999997</v>
          </cell>
          <cell r="I52">
            <v>92828.83</v>
          </cell>
          <cell r="J52">
            <v>363870.8</v>
          </cell>
          <cell r="K52">
            <v>83690.284</v>
          </cell>
          <cell r="L52">
            <v>86731.283269087988</v>
          </cell>
          <cell r="M52">
            <v>73501.901599999997</v>
          </cell>
          <cell r="N52">
            <v>65496.743999999999</v>
          </cell>
          <cell r="O52">
            <v>54450.583492204001</v>
          </cell>
        </row>
        <row r="53">
          <cell r="B53" t="str">
            <v>P0268</v>
          </cell>
          <cell r="C53" t="str">
            <v>Sp.Cl. N.MALAXA</v>
          </cell>
          <cell r="D53">
            <v>232.875</v>
          </cell>
          <cell r="E53">
            <v>98316.04</v>
          </cell>
          <cell r="F53">
            <v>22.5</v>
          </cell>
          <cell r="G53">
            <v>26197.05</v>
          </cell>
          <cell r="H53">
            <v>124513.09</v>
          </cell>
          <cell r="I53">
            <v>44313.2</v>
          </cell>
          <cell r="J53">
            <v>168826.28999999998</v>
          </cell>
          <cell r="K53">
            <v>38830.046699999999</v>
          </cell>
          <cell r="L53">
            <v>40240.988782994391</v>
          </cell>
          <cell r="M53">
            <v>34102.910579999996</v>
          </cell>
          <cell r="N53">
            <v>30388.732199999995</v>
          </cell>
          <cell r="O53">
            <v>25263.610048742696</v>
          </cell>
        </row>
        <row r="54">
          <cell r="B54" t="str">
            <v>P0276</v>
          </cell>
          <cell r="C54" t="str">
            <v>BAUMAN CONSTRUCT SRL</v>
          </cell>
          <cell r="D54">
            <v>702.375</v>
          </cell>
          <cell r="E54">
            <v>296531.32</v>
          </cell>
          <cell r="F54">
            <v>22.5</v>
          </cell>
          <cell r="G54">
            <v>26197.05</v>
          </cell>
          <cell r="H54">
            <v>322728.37</v>
          </cell>
          <cell r="I54">
            <v>112199.7</v>
          </cell>
          <cell r="J54">
            <v>434928.07</v>
          </cell>
          <cell r="K54">
            <v>100033.45610000001</v>
          </cell>
          <cell r="L54">
            <v>103668.3065550952</v>
          </cell>
          <cell r="M54">
            <v>87855.470140000005</v>
          </cell>
          <cell r="N54">
            <v>78287.052599999995</v>
          </cell>
          <cell r="O54">
            <v>65083.7802556241</v>
          </cell>
        </row>
        <row r="55">
          <cell r="B55" t="str">
            <v>P0277</v>
          </cell>
          <cell r="C55" t="str">
            <v>SC MNT HEALTHCARE EUROPE SRL</v>
          </cell>
          <cell r="D55">
            <v>998.77499999999998</v>
          </cell>
          <cell r="E55">
            <v>421666.58</v>
          </cell>
          <cell r="F55">
            <v>45</v>
          </cell>
          <cell r="G55">
            <v>52394.11</v>
          </cell>
          <cell r="H55">
            <v>474060.69</v>
          </cell>
          <cell r="I55">
            <v>165698.19</v>
          </cell>
          <cell r="J55">
            <v>639758.88</v>
          </cell>
          <cell r="K55">
            <v>147144.54240000001</v>
          </cell>
          <cell r="L55">
            <v>152491.23767335681</v>
          </cell>
          <cell r="M55">
            <v>129231.29376000002</v>
          </cell>
          <cell r="N55">
            <v>115156.5984</v>
          </cell>
          <cell r="O55">
            <v>95735.201369054397</v>
          </cell>
        </row>
        <row r="56">
          <cell r="B56" t="str">
            <v>P0281</v>
          </cell>
          <cell r="C56" t="str">
            <v>SP.PANTELIMON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17351.18</v>
          </cell>
          <cell r="J56">
            <v>17351.18</v>
          </cell>
          <cell r="K56">
            <v>3990.7714000000001</v>
          </cell>
          <cell r="L56">
            <v>4135.7814576847995</v>
          </cell>
          <cell r="M56">
            <v>3504.9383600000001</v>
          </cell>
          <cell r="N56">
            <v>3123.2123999999999</v>
          </cell>
          <cell r="O56">
            <v>2596.4762088033999</v>
          </cell>
        </row>
        <row r="57">
          <cell r="B57" t="str">
            <v>P0286</v>
          </cell>
          <cell r="C57" t="str">
            <v>SC ELDA IMPEX SRL</v>
          </cell>
          <cell r="D57">
            <v>1216.4000000000001</v>
          </cell>
          <cell r="E57">
            <v>513544.32</v>
          </cell>
          <cell r="F57">
            <v>60</v>
          </cell>
          <cell r="G57">
            <v>69858.81</v>
          </cell>
          <cell r="H57">
            <v>583403.13</v>
          </cell>
          <cell r="I57">
            <v>0</v>
          </cell>
          <cell r="J57">
            <v>583403.13</v>
          </cell>
          <cell r="K57">
            <v>134182.7199</v>
          </cell>
          <cell r="L57">
            <v>139058.42988253679</v>
          </cell>
          <cell r="M57">
            <v>117847.43226</v>
          </cell>
          <cell r="N57">
            <v>105012.5634</v>
          </cell>
          <cell r="O57">
            <v>87301.978723431894</v>
          </cell>
        </row>
        <row r="58">
          <cell r="B58" t="str">
            <v>P0287</v>
          </cell>
          <cell r="C58" t="str">
            <v>SPITALUL SFANTUL IOAN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134688.56</v>
          </cell>
          <cell r="J58">
            <v>134688.56</v>
          </cell>
          <cell r="K58">
            <v>30978.3688</v>
          </cell>
          <cell r="L58">
            <v>32104.009583801599</v>
          </cell>
          <cell r="M58">
            <v>27207.089120000001</v>
          </cell>
          <cell r="N58">
            <v>24243.9408</v>
          </cell>
          <cell r="O58">
            <v>20155.1503493128</v>
          </cell>
        </row>
        <row r="59">
          <cell r="B59" t="str">
            <v>P0288</v>
          </cell>
          <cell r="C59" t="str">
            <v>SC BIOMED SCAN SRL</v>
          </cell>
          <cell r="D59">
            <v>1180</v>
          </cell>
          <cell r="E59">
            <v>498176.83</v>
          </cell>
          <cell r="F59">
            <v>120</v>
          </cell>
          <cell r="G59">
            <v>139717.60999999999</v>
          </cell>
          <cell r="H59">
            <v>637894.43999999994</v>
          </cell>
          <cell r="I59">
            <v>0</v>
          </cell>
          <cell r="J59">
            <v>637894.43999999994</v>
          </cell>
          <cell r="K59">
            <v>146715.7212</v>
          </cell>
          <cell r="L59">
            <v>152046.83467707838</v>
          </cell>
          <cell r="M59">
            <v>128854.67688</v>
          </cell>
          <cell r="N59">
            <v>114820.99919999999</v>
          </cell>
          <cell r="O59">
            <v>95456.20166397719</v>
          </cell>
        </row>
        <row r="60">
          <cell r="B60" t="str">
            <v>P0296</v>
          </cell>
          <cell r="C60" t="str">
            <v>INMSC ALESSANDRU RUSESCU</v>
          </cell>
          <cell r="D60">
            <v>511</v>
          </cell>
          <cell r="E60">
            <v>215735.9</v>
          </cell>
          <cell r="F60">
            <v>0</v>
          </cell>
          <cell r="G60">
            <v>0</v>
          </cell>
          <cell r="H60">
            <v>215735.9</v>
          </cell>
          <cell r="I60">
            <v>0</v>
          </cell>
          <cell r="J60">
            <v>215735.9</v>
          </cell>
          <cell r="K60">
            <v>49619.256999999998</v>
          </cell>
          <cell r="L60">
            <v>51422.239581223999</v>
          </cell>
          <cell r="M60">
            <v>43578.6518</v>
          </cell>
          <cell r="N60">
            <v>38832.462</v>
          </cell>
          <cell r="O60">
            <v>32283.287461417</v>
          </cell>
        </row>
        <row r="61">
          <cell r="B61" t="str">
            <v>P0297</v>
          </cell>
          <cell r="C61" t="str">
            <v>INSTITUTUL DE ENDOCRINOLOGIE "DR. C. I. PARHON" BUCURESTI</v>
          </cell>
          <cell r="D61">
            <v>177</v>
          </cell>
          <cell r="E61">
            <v>74726.52</v>
          </cell>
          <cell r="F61">
            <v>0</v>
          </cell>
          <cell r="G61">
            <v>0</v>
          </cell>
          <cell r="H61">
            <v>74726.52</v>
          </cell>
          <cell r="I61">
            <v>0</v>
          </cell>
          <cell r="J61">
            <v>74726.52</v>
          </cell>
          <cell r="K61">
            <v>17187.099600000001</v>
          </cell>
          <cell r="L61">
            <v>17811.6160291872</v>
          </cell>
          <cell r="M61">
            <v>15094.757040000002</v>
          </cell>
          <cell r="N61">
            <v>13450.7736</v>
          </cell>
          <cell r="O61">
            <v>11182.2729835476</v>
          </cell>
        </row>
        <row r="62">
          <cell r="B62" t="str">
            <v>P0298</v>
          </cell>
          <cell r="C62" t="str">
            <v>SC IDS HISTRIA SRL</v>
          </cell>
          <cell r="D62">
            <v>881.1450000000001</v>
          </cell>
          <cell r="E62">
            <v>372005.11</v>
          </cell>
          <cell r="F62">
            <v>0</v>
          </cell>
          <cell r="G62">
            <v>0</v>
          </cell>
          <cell r="H62">
            <v>372005.11</v>
          </cell>
          <cell r="I62">
            <v>127407.57</v>
          </cell>
          <cell r="J62">
            <v>499412.68</v>
          </cell>
          <cell r="K62">
            <v>114864.9164</v>
          </cell>
          <cell r="L62">
            <v>119038.6879553248</v>
          </cell>
          <cell r="M62">
            <v>100881.36136000001</v>
          </cell>
          <cell r="N62">
            <v>89894.282399999996</v>
          </cell>
          <cell r="O62">
            <v>74733.426890548391</v>
          </cell>
        </row>
        <row r="63">
          <cell r="B63" t="str">
            <v>P0301</v>
          </cell>
          <cell r="C63" t="str">
            <v>INSTITUTUL ONCOLOGIC AL TRESTIOREANU</v>
          </cell>
          <cell r="D63">
            <v>718.875</v>
          </cell>
          <cell r="E63">
            <v>303497.34999999998</v>
          </cell>
          <cell r="F63">
            <v>0</v>
          </cell>
          <cell r="G63">
            <v>0</v>
          </cell>
          <cell r="H63">
            <v>303497.34999999998</v>
          </cell>
          <cell r="I63">
            <v>103944.43</v>
          </cell>
          <cell r="J63">
            <v>407441.77999999997</v>
          </cell>
          <cell r="K63">
            <v>93711.609400000001</v>
          </cell>
          <cell r="L63">
            <v>97116.74703450079</v>
          </cell>
          <cell r="M63">
            <v>82303.239560000002</v>
          </cell>
          <cell r="N63">
            <v>73339.520399999994</v>
          </cell>
          <cell r="O63">
            <v>60970.659531081394</v>
          </cell>
        </row>
        <row r="64">
          <cell r="B64" t="str">
            <v>P0302</v>
          </cell>
          <cell r="C64" t="str">
            <v>SC MEDIMA HEALTH SRL</v>
          </cell>
          <cell r="D64">
            <v>712.5</v>
          </cell>
          <cell r="E64">
            <v>300805.93</v>
          </cell>
          <cell r="F64">
            <v>0</v>
          </cell>
          <cell r="G64">
            <v>0</v>
          </cell>
          <cell r="H64">
            <v>300805.93</v>
          </cell>
          <cell r="I64">
            <v>0</v>
          </cell>
          <cell r="J64">
            <v>300805.93</v>
          </cell>
          <cell r="K64">
            <v>69185.363899999997</v>
          </cell>
          <cell r="L64">
            <v>71699.307347144801</v>
          </cell>
          <cell r="M64">
            <v>60762.797860000006</v>
          </cell>
          <cell r="N64">
            <v>54145.0674</v>
          </cell>
          <cell r="O64">
            <v>45013.390484795898</v>
          </cell>
        </row>
        <row r="65">
          <cell r="B65" t="str">
            <v>P0304</v>
          </cell>
          <cell r="C65" t="str">
            <v>SC INTERCLINIC SRL</v>
          </cell>
          <cell r="D65">
            <v>247.875</v>
          </cell>
          <cell r="E65">
            <v>104648.8</v>
          </cell>
          <cell r="F65">
            <v>22.5</v>
          </cell>
          <cell r="G65">
            <v>26197.05</v>
          </cell>
          <cell r="H65">
            <v>130845.85</v>
          </cell>
          <cell r="I65">
            <v>46482.1</v>
          </cell>
          <cell r="J65">
            <v>177327.95</v>
          </cell>
          <cell r="K65">
            <v>40785.428500000002</v>
          </cell>
          <cell r="L65">
            <v>42267.422016212004</v>
          </cell>
          <cell r="M65">
            <v>35820.245900000002</v>
          </cell>
          <cell r="N65">
            <v>31919.031000000003</v>
          </cell>
          <cell r="O65">
            <v>26535.820810508503</v>
          </cell>
        </row>
        <row r="66">
          <cell r="B66" t="str">
            <v>P0305</v>
          </cell>
          <cell r="C66" t="str">
            <v>SPITALUL CLINIC UNIVERSITAR BUCURESTI</v>
          </cell>
          <cell r="D66">
            <v>594.34499999999991</v>
          </cell>
          <cell r="E66">
            <v>250922.8</v>
          </cell>
          <cell r="F66">
            <v>0</v>
          </cell>
          <cell r="G66">
            <v>0</v>
          </cell>
          <cell r="H66">
            <v>250922.8</v>
          </cell>
          <cell r="I66">
            <v>85938.240000000005</v>
          </cell>
          <cell r="J66">
            <v>336861.04</v>
          </cell>
          <cell r="K66">
            <v>77478.039199999999</v>
          </cell>
          <cell r="L66">
            <v>80293.308181254397</v>
          </cell>
          <cell r="M66">
            <v>68045.930080000006</v>
          </cell>
          <cell r="N66">
            <v>60634.987199999996</v>
          </cell>
          <cell r="O66">
            <v>50408.771970135196</v>
          </cell>
        </row>
        <row r="67">
          <cell r="B67" t="str">
            <v>P0306</v>
          </cell>
          <cell r="C67" t="str">
            <v>INTER HEALTH SYSTEMS SA</v>
          </cell>
          <cell r="D67">
            <v>438.4</v>
          </cell>
          <cell r="E67">
            <v>185085.36</v>
          </cell>
          <cell r="F67">
            <v>30</v>
          </cell>
          <cell r="G67">
            <v>34929.4</v>
          </cell>
          <cell r="H67">
            <v>220014.75999999998</v>
          </cell>
          <cell r="I67">
            <v>0</v>
          </cell>
          <cell r="J67">
            <v>220014.75999999998</v>
          </cell>
          <cell r="K67">
            <v>50603.394799999995</v>
          </cell>
          <cell r="L67">
            <v>52442.137354633596</v>
          </cell>
          <cell r="M67">
            <v>44442.981520000001</v>
          </cell>
          <cell r="N67">
            <v>39602.656799999997</v>
          </cell>
          <cell r="O67">
            <v>32923.587325218796</v>
          </cell>
        </row>
        <row r="68">
          <cell r="B68" t="str">
            <v>P0317</v>
          </cell>
          <cell r="C68" t="str">
            <v>S.C. ONE LIFE S.R.L.</v>
          </cell>
          <cell r="D68">
            <v>634</v>
          </cell>
          <cell r="E68">
            <v>267664.5</v>
          </cell>
          <cell r="F68">
            <v>30</v>
          </cell>
          <cell r="G68">
            <v>34929.4</v>
          </cell>
          <cell r="H68">
            <v>302593.90000000002</v>
          </cell>
          <cell r="I68">
            <v>0</v>
          </cell>
          <cell r="J68">
            <v>302593.90000000002</v>
          </cell>
          <cell r="K68">
            <v>69596.597000000009</v>
          </cell>
          <cell r="L68">
            <v>72125.483156104005</v>
          </cell>
          <cell r="M68">
            <v>61123.967800000006</v>
          </cell>
          <cell r="N68">
            <v>54466.902000000002</v>
          </cell>
          <cell r="O68">
            <v>45280.947017957005</v>
          </cell>
        </row>
        <row r="69">
          <cell r="B69" t="str">
            <v>P0318</v>
          </cell>
          <cell r="C69" t="str">
            <v>SC DONNA MEDPLUS SRL</v>
          </cell>
          <cell r="D69">
            <v>620.25</v>
          </cell>
          <cell r="E69">
            <v>261859.47</v>
          </cell>
          <cell r="F69">
            <v>67.5</v>
          </cell>
          <cell r="G69">
            <v>78591.16</v>
          </cell>
          <cell r="H69">
            <v>340450.63</v>
          </cell>
          <cell r="I69">
            <v>121607.09</v>
          </cell>
          <cell r="J69">
            <v>462057.72</v>
          </cell>
          <cell r="K69">
            <v>106273.27559999999</v>
          </cell>
          <cell r="L69">
            <v>110134.85830681919</v>
          </cell>
          <cell r="M69">
            <v>93335.659440000003</v>
          </cell>
          <cell r="N69">
            <v>83170.389599999995</v>
          </cell>
          <cell r="O69">
            <v>69143.532432603592</v>
          </cell>
        </row>
        <row r="70">
          <cell r="B70" t="str">
            <v>P0319</v>
          </cell>
          <cell r="C70" t="str">
            <v>DIAGNOST NOW</v>
          </cell>
          <cell r="D70">
            <v>1035.2</v>
          </cell>
          <cell r="E70">
            <v>437044.62</v>
          </cell>
          <cell r="F70">
            <v>60</v>
          </cell>
          <cell r="G70">
            <v>69858.81</v>
          </cell>
          <cell r="H70">
            <v>506903.43</v>
          </cell>
          <cell r="I70">
            <v>0</v>
          </cell>
          <cell r="J70">
            <v>506903.43</v>
          </cell>
          <cell r="K70">
            <v>116587.7889</v>
          </cell>
          <cell r="L70">
            <v>120824.16334974479</v>
          </cell>
          <cell r="M70">
            <v>102394.49286</v>
          </cell>
          <cell r="N70">
            <v>91242.617399999988</v>
          </cell>
          <cell r="O70">
            <v>75854.362421220896</v>
          </cell>
        </row>
        <row r="71">
          <cell r="B71" t="str">
            <v>P0320</v>
          </cell>
          <cell r="C71" t="str">
            <v>SC CENTRUL MEDICAL MED AS 2003 SRL</v>
          </cell>
          <cell r="D71">
            <v>717.83</v>
          </cell>
          <cell r="E71">
            <v>303056.17</v>
          </cell>
          <cell r="F71">
            <v>0</v>
          </cell>
          <cell r="G71">
            <v>0</v>
          </cell>
          <cell r="H71">
            <v>303056.17</v>
          </cell>
          <cell r="I71">
            <v>0</v>
          </cell>
          <cell r="J71">
            <v>303056.17</v>
          </cell>
          <cell r="K71">
            <v>69702.919099999999</v>
          </cell>
          <cell r="L71">
            <v>72235.668612911191</v>
          </cell>
          <cell r="M71">
            <v>61217.346340000004</v>
          </cell>
          <cell r="N71">
            <v>54550.110599999993</v>
          </cell>
          <cell r="O71">
            <v>45350.1223165271</v>
          </cell>
        </row>
        <row r="72">
          <cell r="B72"/>
          <cell r="C72" t="str">
            <v xml:space="preserve">TOTAL  </v>
          </cell>
          <cell r="D72">
            <v>41512.322500000002</v>
          </cell>
          <cell r="E72">
            <v>17525828.250000004</v>
          </cell>
          <cell r="F72">
            <v>1672.5</v>
          </cell>
          <cell r="G72">
            <v>1947314.2500000005</v>
          </cell>
          <cell r="H72">
            <v>19473142.500000004</v>
          </cell>
          <cell r="I72">
            <v>6491047.4999999991</v>
          </cell>
          <cell r="J72">
            <v>25964189.999999996</v>
          </cell>
          <cell r="K72">
            <v>5971763.7000000002</v>
          </cell>
          <cell r="L72">
            <v>6188755.7829383994</v>
          </cell>
          <cell r="M72">
            <v>5244766.379999999</v>
          </cell>
          <cell r="N72">
            <v>4673554.2</v>
          </cell>
          <cell r="O72">
            <v>3885349.6774196997</v>
          </cell>
        </row>
        <row r="73">
          <cell r="E73">
            <v>98.756763729613056</v>
          </cell>
          <cell r="F73"/>
          <cell r="G73">
            <v>272.35493273542602</v>
          </cell>
          <cell r="H73"/>
          <cell r="I73"/>
        </row>
        <row r="74">
          <cell r="D74"/>
          <cell r="E74"/>
          <cell r="F74"/>
          <cell r="G74"/>
          <cell r="H74"/>
          <cell r="I74">
            <v>25964190.000000004</v>
          </cell>
        </row>
        <row r="75">
          <cell r="E75">
            <v>19473142.500000004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pt dupa dim din pctj aug"/>
      <sheetName val="TOTAL PARA dupa dimin"/>
      <sheetName val="Sheet3"/>
    </sheetNames>
    <sheetDataSet>
      <sheetData sheetId="0"/>
      <sheetData sheetId="1">
        <row r="169">
          <cell r="CB169">
            <v>217125193.41797912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CD189"/>
  <sheetViews>
    <sheetView tabSelected="1" workbookViewId="0">
      <selection sqref="A1:XFD1048576"/>
    </sheetView>
  </sheetViews>
  <sheetFormatPr defaultRowHeight="12.75"/>
  <cols>
    <col min="1" max="1" width="9.7109375" style="1" bestFit="1" customWidth="1"/>
    <col min="2" max="2" width="11" style="2" customWidth="1"/>
    <col min="3" max="3" width="11.5703125" style="3" customWidth="1"/>
    <col min="4" max="4" width="41.28515625" style="97" customWidth="1"/>
    <col min="5" max="5" width="16.7109375" style="97" customWidth="1"/>
    <col min="6" max="6" width="19.42578125" style="97" customWidth="1"/>
    <col min="7" max="7" width="15.85546875" style="97" customWidth="1"/>
    <col min="8" max="8" width="19.85546875" style="97" customWidth="1"/>
    <col min="9" max="9" width="17.140625" style="1" customWidth="1"/>
    <col min="10" max="10" width="15.5703125" style="3" customWidth="1"/>
    <col min="11" max="11" width="15.85546875" style="3" customWidth="1"/>
    <col min="12" max="13" width="17.140625" style="1" customWidth="1"/>
    <col min="14" max="14" width="15.5703125" style="3" customWidth="1"/>
    <col min="15" max="15" width="15.85546875" style="3" customWidth="1"/>
    <col min="16" max="17" width="17.140625" style="1" customWidth="1"/>
    <col min="18" max="18" width="15.5703125" style="3" customWidth="1"/>
    <col min="19" max="19" width="15.85546875" style="3" customWidth="1"/>
    <col min="20" max="21" width="17.140625" style="1" customWidth="1"/>
    <col min="22" max="22" width="15.5703125" style="3" customWidth="1"/>
    <col min="23" max="23" width="15.85546875" style="3" customWidth="1"/>
    <col min="24" max="25" width="17.140625" style="1" customWidth="1"/>
    <col min="26" max="26" width="15.5703125" style="3" customWidth="1"/>
    <col min="27" max="27" width="15.85546875" style="3" customWidth="1"/>
    <col min="28" max="29" width="17.140625" style="1" customWidth="1"/>
    <col min="30" max="30" width="15.5703125" style="3" customWidth="1"/>
    <col min="31" max="31" width="15.85546875" style="3" customWidth="1"/>
    <col min="32" max="33" width="17.140625" style="1" customWidth="1"/>
    <col min="34" max="34" width="15.5703125" style="3" customWidth="1"/>
    <col min="35" max="35" width="15.85546875" style="3" customWidth="1"/>
    <col min="36" max="37" width="17.140625" style="1" customWidth="1"/>
    <col min="38" max="38" width="15.5703125" style="3" customWidth="1"/>
    <col min="39" max="39" width="15.85546875" style="3" customWidth="1"/>
    <col min="40" max="41" width="17.140625" style="1" customWidth="1"/>
    <col min="42" max="42" width="15.5703125" style="3" customWidth="1"/>
    <col min="43" max="43" width="15.85546875" style="3" customWidth="1"/>
    <col min="44" max="45" width="17.140625" style="1" customWidth="1"/>
    <col min="46" max="46" width="15.5703125" style="3" customWidth="1"/>
    <col min="47" max="47" width="15.85546875" style="3" customWidth="1"/>
    <col min="48" max="49" width="17.140625" style="1" customWidth="1"/>
    <col min="50" max="50" width="15.5703125" style="3" customWidth="1"/>
    <col min="51" max="51" width="15.85546875" style="3" customWidth="1"/>
    <col min="52" max="53" width="17.140625" style="1" customWidth="1"/>
    <col min="54" max="54" width="15.5703125" style="3" customWidth="1"/>
    <col min="55" max="55" width="15.85546875" style="3" customWidth="1"/>
    <col min="56" max="57" width="17.140625" style="1" customWidth="1"/>
    <col min="58" max="58" width="15.5703125" style="3" customWidth="1"/>
    <col min="59" max="59" width="15.85546875" style="3" customWidth="1"/>
    <col min="60" max="61" width="17.140625" style="1" customWidth="1"/>
    <col min="62" max="62" width="15.5703125" style="3" customWidth="1"/>
    <col min="63" max="63" width="15.85546875" style="3" customWidth="1"/>
    <col min="64" max="65" width="17.140625" style="1" customWidth="1"/>
    <col min="66" max="66" width="15.5703125" style="3" customWidth="1"/>
    <col min="67" max="67" width="15.85546875" style="3" customWidth="1"/>
    <col min="68" max="69" width="17.140625" style="1" customWidth="1"/>
    <col min="70" max="70" width="15.5703125" style="3" customWidth="1"/>
    <col min="71" max="71" width="15.85546875" style="3" customWidth="1"/>
    <col min="72" max="73" width="17.140625" style="1" customWidth="1"/>
    <col min="74" max="74" width="15.5703125" style="3" customWidth="1"/>
    <col min="75" max="75" width="15.85546875" style="3" customWidth="1"/>
    <col min="76" max="77" width="17.140625" style="1" customWidth="1"/>
    <col min="78" max="78" width="15.5703125" style="3" customWidth="1"/>
    <col min="79" max="79" width="15.85546875" style="3" customWidth="1"/>
    <col min="80" max="80" width="17.140625" style="1" customWidth="1"/>
    <col min="81" max="81" width="18.85546875" style="1" bestFit="1" customWidth="1"/>
    <col min="82" max="82" width="13.42578125" style="1" customWidth="1"/>
    <col min="83" max="16384" width="9.140625" style="1"/>
  </cols>
  <sheetData>
    <row r="3" spans="1:80" ht="15.75">
      <c r="D3" s="4" t="s">
        <v>0</v>
      </c>
      <c r="E3" s="4"/>
      <c r="F3" s="4"/>
      <c r="G3" s="4"/>
      <c r="H3" s="4"/>
    </row>
    <row r="4" spans="1:80" ht="15">
      <c r="C4" s="5"/>
      <c r="D4" s="6" t="s">
        <v>1</v>
      </c>
      <c r="E4" s="6"/>
      <c r="F4" s="6"/>
      <c r="G4" s="6"/>
      <c r="H4" s="6"/>
    </row>
    <row r="5" spans="1:80">
      <c r="B5" s="7"/>
      <c r="D5" s="8" t="s">
        <v>2</v>
      </c>
      <c r="E5" s="8"/>
      <c r="F5" s="8"/>
      <c r="G5" s="8"/>
      <c r="H5" s="8"/>
    </row>
    <row r="6" spans="1:80">
      <c r="B6" s="7"/>
      <c r="D6" s="8"/>
      <c r="E6" s="8"/>
      <c r="F6" s="8"/>
      <c r="G6" s="8"/>
      <c r="H6" s="8"/>
    </row>
    <row r="7" spans="1:80" s="15" customFormat="1" ht="15">
      <c r="A7" s="9" t="s">
        <v>3</v>
      </c>
      <c r="B7" s="10" t="s">
        <v>4</v>
      </c>
      <c r="C7" s="11" t="s">
        <v>5</v>
      </c>
      <c r="D7" s="12" t="s">
        <v>6</v>
      </c>
      <c r="E7" s="13"/>
      <c r="F7" s="13" t="s">
        <v>7</v>
      </c>
      <c r="G7" s="13"/>
      <c r="H7" s="13"/>
      <c r="I7" s="12" t="s">
        <v>8</v>
      </c>
      <c r="J7" s="12"/>
      <c r="K7" s="12"/>
      <c r="L7" s="12"/>
      <c r="M7" s="12" t="s">
        <v>9</v>
      </c>
      <c r="N7" s="12"/>
      <c r="O7" s="12"/>
      <c r="P7" s="12"/>
      <c r="Q7" s="12" t="s">
        <v>10</v>
      </c>
      <c r="R7" s="12"/>
      <c r="S7" s="12"/>
      <c r="T7" s="12"/>
      <c r="U7" s="12" t="s">
        <v>11</v>
      </c>
      <c r="V7" s="12"/>
      <c r="W7" s="12"/>
      <c r="X7" s="12"/>
      <c r="Y7" s="12" t="s">
        <v>12</v>
      </c>
      <c r="Z7" s="12"/>
      <c r="AA7" s="12"/>
      <c r="AB7" s="12"/>
      <c r="AC7" s="12" t="s">
        <v>13</v>
      </c>
      <c r="AD7" s="12"/>
      <c r="AE7" s="12"/>
      <c r="AF7" s="12"/>
      <c r="AG7" s="12" t="s">
        <v>14</v>
      </c>
      <c r="AH7" s="12"/>
      <c r="AI7" s="12"/>
      <c r="AJ7" s="12"/>
      <c r="AK7" s="12" t="s">
        <v>15</v>
      </c>
      <c r="AL7" s="12"/>
      <c r="AM7" s="12"/>
      <c r="AN7" s="12"/>
      <c r="AO7" s="12" t="s">
        <v>16</v>
      </c>
      <c r="AP7" s="12"/>
      <c r="AQ7" s="12"/>
      <c r="AR7" s="12"/>
      <c r="AS7" s="14">
        <v>43678</v>
      </c>
      <c r="AT7" s="12"/>
      <c r="AU7" s="12"/>
      <c r="AV7" s="12"/>
      <c r="AW7" s="14" t="s">
        <v>17</v>
      </c>
      <c r="AX7" s="12"/>
      <c r="AY7" s="12"/>
      <c r="AZ7" s="12"/>
      <c r="BA7" s="14" t="s">
        <v>18</v>
      </c>
      <c r="BB7" s="12"/>
      <c r="BC7" s="12"/>
      <c r="BD7" s="12"/>
      <c r="BE7" s="14" t="s">
        <v>19</v>
      </c>
      <c r="BF7" s="12"/>
      <c r="BG7" s="12"/>
      <c r="BH7" s="12"/>
      <c r="BI7" s="14" t="s">
        <v>20</v>
      </c>
      <c r="BJ7" s="12"/>
      <c r="BK7" s="12"/>
      <c r="BL7" s="12"/>
      <c r="BM7" s="14" t="s">
        <v>21</v>
      </c>
      <c r="BN7" s="12"/>
      <c r="BO7" s="12"/>
      <c r="BP7" s="12"/>
      <c r="BQ7" s="14" t="s">
        <v>22</v>
      </c>
      <c r="BR7" s="12"/>
      <c r="BS7" s="12"/>
      <c r="BT7" s="12"/>
      <c r="BU7" s="14" t="s">
        <v>23</v>
      </c>
      <c r="BV7" s="12"/>
      <c r="BW7" s="12"/>
      <c r="BX7" s="12"/>
      <c r="BY7" s="14" t="s">
        <v>24</v>
      </c>
      <c r="BZ7" s="12"/>
      <c r="CA7" s="12"/>
      <c r="CB7" s="12"/>
    </row>
    <row r="8" spans="1:80" s="18" customFormat="1" ht="30">
      <c r="A8" s="9"/>
      <c r="B8" s="10"/>
      <c r="C8" s="11"/>
      <c r="D8" s="12"/>
      <c r="E8" s="16" t="s">
        <v>25</v>
      </c>
      <c r="F8" s="17" t="s">
        <v>26</v>
      </c>
      <c r="G8" s="17" t="s">
        <v>27</v>
      </c>
      <c r="H8" s="16" t="s">
        <v>28</v>
      </c>
      <c r="I8" s="16" t="s">
        <v>25</v>
      </c>
      <c r="J8" s="17" t="s">
        <v>26</v>
      </c>
      <c r="K8" s="17" t="s">
        <v>27</v>
      </c>
      <c r="L8" s="16" t="s">
        <v>28</v>
      </c>
      <c r="M8" s="16" t="s">
        <v>25</v>
      </c>
      <c r="N8" s="17" t="s">
        <v>26</v>
      </c>
      <c r="O8" s="17" t="s">
        <v>27</v>
      </c>
      <c r="P8" s="16" t="s">
        <v>28</v>
      </c>
      <c r="Q8" s="16" t="s">
        <v>25</v>
      </c>
      <c r="R8" s="17" t="s">
        <v>26</v>
      </c>
      <c r="S8" s="17" t="s">
        <v>27</v>
      </c>
      <c r="T8" s="16" t="s">
        <v>28</v>
      </c>
      <c r="U8" s="16" t="s">
        <v>25</v>
      </c>
      <c r="V8" s="17" t="s">
        <v>26</v>
      </c>
      <c r="W8" s="17" t="s">
        <v>27</v>
      </c>
      <c r="X8" s="16" t="s">
        <v>28</v>
      </c>
      <c r="Y8" s="16" t="s">
        <v>25</v>
      </c>
      <c r="Z8" s="17" t="s">
        <v>26</v>
      </c>
      <c r="AA8" s="17" t="s">
        <v>27</v>
      </c>
      <c r="AB8" s="16" t="s">
        <v>28</v>
      </c>
      <c r="AC8" s="16" t="s">
        <v>25</v>
      </c>
      <c r="AD8" s="17" t="s">
        <v>26</v>
      </c>
      <c r="AE8" s="17" t="s">
        <v>27</v>
      </c>
      <c r="AF8" s="16" t="s">
        <v>28</v>
      </c>
      <c r="AG8" s="16" t="s">
        <v>25</v>
      </c>
      <c r="AH8" s="17" t="s">
        <v>26</v>
      </c>
      <c r="AI8" s="17" t="s">
        <v>27</v>
      </c>
      <c r="AJ8" s="16" t="s">
        <v>28</v>
      </c>
      <c r="AK8" s="16" t="s">
        <v>25</v>
      </c>
      <c r="AL8" s="17" t="s">
        <v>26</v>
      </c>
      <c r="AM8" s="17" t="s">
        <v>27</v>
      </c>
      <c r="AN8" s="16" t="s">
        <v>28</v>
      </c>
      <c r="AO8" s="16" t="s">
        <v>25</v>
      </c>
      <c r="AP8" s="17" t="s">
        <v>26</v>
      </c>
      <c r="AQ8" s="17" t="s">
        <v>27</v>
      </c>
      <c r="AR8" s="16" t="s">
        <v>28</v>
      </c>
      <c r="AS8" s="16" t="s">
        <v>25</v>
      </c>
      <c r="AT8" s="17" t="s">
        <v>26</v>
      </c>
      <c r="AU8" s="17" t="s">
        <v>27</v>
      </c>
      <c r="AV8" s="16" t="s">
        <v>28</v>
      </c>
      <c r="AW8" s="16" t="s">
        <v>25</v>
      </c>
      <c r="AX8" s="17" t="s">
        <v>26</v>
      </c>
      <c r="AY8" s="17" t="s">
        <v>27</v>
      </c>
      <c r="AZ8" s="16" t="s">
        <v>28</v>
      </c>
      <c r="BA8" s="16" t="s">
        <v>25</v>
      </c>
      <c r="BB8" s="17" t="s">
        <v>26</v>
      </c>
      <c r="BC8" s="17" t="s">
        <v>27</v>
      </c>
      <c r="BD8" s="16" t="s">
        <v>28</v>
      </c>
      <c r="BE8" s="16" t="s">
        <v>25</v>
      </c>
      <c r="BF8" s="17" t="s">
        <v>26</v>
      </c>
      <c r="BG8" s="17" t="s">
        <v>27</v>
      </c>
      <c r="BH8" s="16" t="s">
        <v>28</v>
      </c>
      <c r="BI8" s="16" t="s">
        <v>25</v>
      </c>
      <c r="BJ8" s="17" t="s">
        <v>26</v>
      </c>
      <c r="BK8" s="17" t="s">
        <v>27</v>
      </c>
      <c r="BL8" s="16" t="s">
        <v>28</v>
      </c>
      <c r="BM8" s="16" t="s">
        <v>25</v>
      </c>
      <c r="BN8" s="17" t="s">
        <v>26</v>
      </c>
      <c r="BO8" s="17" t="s">
        <v>27</v>
      </c>
      <c r="BP8" s="16" t="s">
        <v>28</v>
      </c>
      <c r="BQ8" s="16" t="s">
        <v>25</v>
      </c>
      <c r="BR8" s="17" t="s">
        <v>26</v>
      </c>
      <c r="BS8" s="17" t="s">
        <v>27</v>
      </c>
      <c r="BT8" s="16" t="s">
        <v>28</v>
      </c>
      <c r="BU8" s="16" t="s">
        <v>25</v>
      </c>
      <c r="BV8" s="17" t="s">
        <v>26</v>
      </c>
      <c r="BW8" s="17" t="s">
        <v>27</v>
      </c>
      <c r="BX8" s="16" t="s">
        <v>28</v>
      </c>
      <c r="BY8" s="16" t="s">
        <v>25</v>
      </c>
      <c r="BZ8" s="17" t="s">
        <v>26</v>
      </c>
      <c r="CA8" s="17" t="s">
        <v>27</v>
      </c>
      <c r="CB8" s="16" t="s">
        <v>28</v>
      </c>
    </row>
    <row r="9" spans="1:80" ht="15">
      <c r="A9" s="19">
        <v>1</v>
      </c>
      <c r="B9" s="20" t="s">
        <v>29</v>
      </c>
      <c r="C9" s="21" t="s">
        <v>30</v>
      </c>
      <c r="D9" s="22" t="s">
        <v>31</v>
      </c>
      <c r="E9" s="23">
        <v>47347.27</v>
      </c>
      <c r="F9" s="23">
        <v>0</v>
      </c>
      <c r="G9" s="24">
        <v>25927</v>
      </c>
      <c r="H9" s="22">
        <f>E9+F9+G9</f>
        <v>73274.26999999999</v>
      </c>
      <c r="I9" s="25">
        <v>47599.42</v>
      </c>
      <c r="J9" s="25">
        <v>0</v>
      </c>
      <c r="K9" s="25">
        <v>25951</v>
      </c>
      <c r="L9" s="26">
        <f>I9+J9+K9</f>
        <v>73550.42</v>
      </c>
      <c r="M9" s="26">
        <v>48039.77</v>
      </c>
      <c r="N9" s="25"/>
      <c r="O9" s="25">
        <v>26010</v>
      </c>
      <c r="P9" s="26">
        <f>M9+N9+O9</f>
        <v>74049.76999999999</v>
      </c>
      <c r="Q9" s="26">
        <f>E9+I9+M9</f>
        <v>142986.46</v>
      </c>
      <c r="R9" s="25">
        <f>F9+J9+N9</f>
        <v>0</v>
      </c>
      <c r="S9" s="25">
        <f>G9+K9+O9</f>
        <v>77888</v>
      </c>
      <c r="T9" s="26">
        <f>Q9+R9+S9</f>
        <v>220874.46</v>
      </c>
      <c r="U9" s="26">
        <v>52785.8</v>
      </c>
      <c r="V9" s="25">
        <v>0</v>
      </c>
      <c r="W9" s="25">
        <v>29179</v>
      </c>
      <c r="X9" s="26">
        <f>U9+V9+W9</f>
        <v>81964.800000000003</v>
      </c>
      <c r="Y9" s="26">
        <v>48174.1</v>
      </c>
      <c r="Z9" s="25">
        <v>0</v>
      </c>
      <c r="AA9" s="25">
        <v>26691</v>
      </c>
      <c r="AB9" s="26">
        <f>Y9+Z9+AA9</f>
        <v>74865.100000000006</v>
      </c>
      <c r="AC9" s="26">
        <v>48196.44</v>
      </c>
      <c r="AD9" s="25">
        <v>0</v>
      </c>
      <c r="AE9" s="25">
        <v>25568</v>
      </c>
      <c r="AF9" s="26">
        <f>AC9+AD9+AE9</f>
        <v>73764.44</v>
      </c>
      <c r="AG9" s="26">
        <f>U9+Y9+AC9</f>
        <v>149156.34</v>
      </c>
      <c r="AH9" s="25">
        <f>V9+Z9+AD9</f>
        <v>0</v>
      </c>
      <c r="AI9" s="25">
        <f>W9+AA9+AE9</f>
        <v>81438</v>
      </c>
      <c r="AJ9" s="26">
        <f>AG9+AH9+AI9</f>
        <v>230594.34</v>
      </c>
      <c r="AK9" s="26">
        <f>Q9+AG9</f>
        <v>292142.8</v>
      </c>
      <c r="AL9" s="25">
        <f>R9+AH9</f>
        <v>0</v>
      </c>
      <c r="AM9" s="25">
        <f>S9+AI9</f>
        <v>159326</v>
      </c>
      <c r="AN9" s="26">
        <f>AK9+AL9+AM9</f>
        <v>451468.79999999999</v>
      </c>
      <c r="AO9" s="26">
        <v>56282.5</v>
      </c>
      <c r="AP9" s="25">
        <v>0</v>
      </c>
      <c r="AQ9" s="25">
        <v>27089</v>
      </c>
      <c r="AR9" s="26">
        <f>AO9+AP9+AQ9</f>
        <v>83371.5</v>
      </c>
      <c r="AS9" s="26">
        <v>47314.89</v>
      </c>
      <c r="AT9" s="25">
        <v>0</v>
      </c>
      <c r="AU9" s="25">
        <v>17282</v>
      </c>
      <c r="AV9" s="26">
        <f t="shared" ref="AV9:AV72" si="0">AS9+AT9+AU9</f>
        <v>64596.89</v>
      </c>
      <c r="AW9" s="26">
        <v>55243.850495890729</v>
      </c>
      <c r="AX9" s="25">
        <v>0</v>
      </c>
      <c r="AY9" s="25">
        <v>17801.440553488799</v>
      </c>
      <c r="AZ9" s="26">
        <f>AW9+AX9+AY9</f>
        <v>73045.291049379535</v>
      </c>
      <c r="BA9" s="26">
        <f>+AO9+AS9+AW9</f>
        <v>158841.24049589073</v>
      </c>
      <c r="BB9" s="25">
        <f>+AP9+AT9+AX9</f>
        <v>0</v>
      </c>
      <c r="BC9" s="25">
        <f>+AQ9+AU9+AY9</f>
        <v>62172.440553488799</v>
      </c>
      <c r="BD9" s="26">
        <f>BA9+BB9+BC9</f>
        <v>221013.68104937952</v>
      </c>
      <c r="BE9" s="26">
        <f>+VLOOKUP(B9,'[1]alocare L+AP'!B:M,12,0)</f>
        <v>36920.675240000004</v>
      </c>
      <c r="BF9" s="25"/>
      <c r="BG9" s="25">
        <f>+VLOOKUP(B9,'[1]alocare RX'!B:M,12,0)</f>
        <v>15086.133660000001</v>
      </c>
      <c r="BH9" s="26">
        <f>BE9+BF9+BG9</f>
        <v>52006.808900000004</v>
      </c>
      <c r="BI9" s="26">
        <f>+VLOOKUP(B9,'[1]alocare L+AP'!B:N,13,0)</f>
        <v>32899.611599999997</v>
      </c>
      <c r="BJ9" s="25"/>
      <c r="BK9" s="25">
        <f>+VLOOKUP(B9,'[1]alocare RX'!B:N,13,0)</f>
        <v>13443.089399999999</v>
      </c>
      <c r="BL9" s="26">
        <f>BI9+BJ9+BK9</f>
        <v>46342.700999999994</v>
      </c>
      <c r="BM9" s="26">
        <f>+VLOOKUP(B9,'[1]alocare L+AP'!B:O,14,0)</f>
        <v>27351.024476680599</v>
      </c>
      <c r="BN9" s="25"/>
      <c r="BO9" s="25">
        <f>+VLOOKUP(B9,'[1]alocare RX'!B:O,14,0)</f>
        <v>11175.8847396729</v>
      </c>
      <c r="BP9" s="26">
        <f>BM9+BN9+BO9</f>
        <v>38526.909216353495</v>
      </c>
      <c r="BQ9" s="26">
        <f>+BE9+BI9+BM9</f>
        <v>97171.3113166806</v>
      </c>
      <c r="BR9" s="25">
        <f>+BF9+BJ9+BN9</f>
        <v>0</v>
      </c>
      <c r="BS9" s="25">
        <f>+BG9+BK9+BO9</f>
        <v>39705.1077996729</v>
      </c>
      <c r="BT9" s="26">
        <f>BQ9+BR9+BS9</f>
        <v>136876.4191163535</v>
      </c>
      <c r="BU9" s="26">
        <f>+BA9+BQ9</f>
        <v>256012.55181257133</v>
      </c>
      <c r="BV9" s="25">
        <f>+BR9+BB9</f>
        <v>0</v>
      </c>
      <c r="BW9" s="25">
        <f>+BS9+BC9</f>
        <v>101877.54835316169</v>
      </c>
      <c r="BX9" s="26">
        <f>BU9+BV9+BW9</f>
        <v>357890.10016573302</v>
      </c>
      <c r="BY9" s="26">
        <f>+BU9+AK9</f>
        <v>548155.35181257129</v>
      </c>
      <c r="BZ9" s="25">
        <f>+BV9+AL9</f>
        <v>0</v>
      </c>
      <c r="CA9" s="25">
        <f>+BW9+AM9</f>
        <v>261203.54835316169</v>
      </c>
      <c r="CB9" s="26">
        <f>BY9+BZ9+CA9</f>
        <v>809358.90016573295</v>
      </c>
    </row>
    <row r="10" spans="1:80" ht="15">
      <c r="A10" s="19">
        <v>2</v>
      </c>
      <c r="B10" s="20" t="s">
        <v>32</v>
      </c>
      <c r="C10" s="21" t="s">
        <v>33</v>
      </c>
      <c r="D10" s="22" t="s">
        <v>34</v>
      </c>
      <c r="E10" s="23">
        <v>328260.78999999998</v>
      </c>
      <c r="F10" s="23">
        <v>7800</v>
      </c>
      <c r="G10" s="24">
        <v>218874</v>
      </c>
      <c r="H10" s="22">
        <f t="shared" ref="H10:H73" si="1">E10+F10+G10</f>
        <v>554934.79</v>
      </c>
      <c r="I10" s="25">
        <v>329730.03000000003</v>
      </c>
      <c r="J10" s="25">
        <v>12400</v>
      </c>
      <c r="K10" s="25">
        <v>221254</v>
      </c>
      <c r="L10" s="26">
        <f t="shared" ref="L10:L73" si="2">I10+J10+K10</f>
        <v>563384.03</v>
      </c>
      <c r="M10" s="26">
        <v>332681</v>
      </c>
      <c r="N10" s="25">
        <v>11920</v>
      </c>
      <c r="O10" s="25">
        <v>221535</v>
      </c>
      <c r="P10" s="26">
        <f t="shared" ref="P10:P73" si="3">M10+N10+O10</f>
        <v>566136</v>
      </c>
      <c r="Q10" s="26">
        <f t="shared" ref="Q10:S70" si="4">E10+I10+M10</f>
        <v>990671.82000000007</v>
      </c>
      <c r="R10" s="25">
        <f t="shared" si="4"/>
        <v>32120</v>
      </c>
      <c r="S10" s="25">
        <f t="shared" si="4"/>
        <v>661663</v>
      </c>
      <c r="T10" s="26">
        <f t="shared" ref="T10:T73" si="5">Q10+R10+S10</f>
        <v>1684454.82</v>
      </c>
      <c r="U10" s="26">
        <v>365073.46</v>
      </c>
      <c r="V10" s="25">
        <v>10160</v>
      </c>
      <c r="W10" s="25">
        <v>245891</v>
      </c>
      <c r="X10" s="26">
        <f t="shared" ref="X10:X73" si="6">U10+V10+W10</f>
        <v>621124.46</v>
      </c>
      <c r="Y10" s="26">
        <v>333080.82</v>
      </c>
      <c r="Z10" s="25">
        <v>11000</v>
      </c>
      <c r="AA10" s="25">
        <v>223982</v>
      </c>
      <c r="AB10" s="26">
        <f t="shared" ref="AB10:AB73" si="7">Y10+Z10+AA10</f>
        <v>568062.82000000007</v>
      </c>
      <c r="AC10" s="26">
        <v>334003.92</v>
      </c>
      <c r="AD10" s="25">
        <v>10880</v>
      </c>
      <c r="AE10" s="25">
        <v>223948</v>
      </c>
      <c r="AF10" s="26">
        <f t="shared" ref="AF10:AF73" si="8">AC10+AD10+AE10</f>
        <v>568831.91999999993</v>
      </c>
      <c r="AG10" s="26">
        <f t="shared" ref="AG10:AI70" si="9">U10+Y10+AC10</f>
        <v>1032158.2</v>
      </c>
      <c r="AH10" s="25">
        <f t="shared" si="9"/>
        <v>32040</v>
      </c>
      <c r="AI10" s="25">
        <f t="shared" si="9"/>
        <v>693821</v>
      </c>
      <c r="AJ10" s="26">
        <f t="shared" ref="AJ10:AJ73" si="10">AG10+AH10+AI10</f>
        <v>1758019.2</v>
      </c>
      <c r="AK10" s="26">
        <f t="shared" ref="AK10:AM70" si="11">Q10+AG10</f>
        <v>2022830.02</v>
      </c>
      <c r="AL10" s="25">
        <f t="shared" si="11"/>
        <v>64160</v>
      </c>
      <c r="AM10" s="25">
        <f t="shared" si="11"/>
        <v>1355484</v>
      </c>
      <c r="AN10" s="26">
        <f t="shared" ref="AN10:AN73" si="12">AK10+AL10+AM10</f>
        <v>3442474.02</v>
      </c>
      <c r="AO10" s="26">
        <v>389890.71</v>
      </c>
      <c r="AP10" s="25">
        <v>10720</v>
      </c>
      <c r="AQ10" s="25">
        <v>227661</v>
      </c>
      <c r="AR10" s="26">
        <f t="shared" ref="AR10:AR73" si="13">AO10+AP10+AQ10</f>
        <v>628271.71</v>
      </c>
      <c r="AS10" s="26">
        <v>342285.78</v>
      </c>
      <c r="AT10" s="25">
        <v>7960</v>
      </c>
      <c r="AU10" s="25">
        <v>239191</v>
      </c>
      <c r="AV10" s="26">
        <f t="shared" si="0"/>
        <v>589436.78</v>
      </c>
      <c r="AW10" s="26">
        <v>398094.67374551576</v>
      </c>
      <c r="AX10" s="25">
        <v>8337.8953850840007</v>
      </c>
      <c r="AY10" s="25">
        <v>264549.10598343692</v>
      </c>
      <c r="AZ10" s="26">
        <f t="shared" ref="AZ10:AZ73" si="14">AW10+AX10+AY10</f>
        <v>670981.67511403665</v>
      </c>
      <c r="BA10" s="26">
        <f t="shared" ref="BA10:BC73" si="15">+AO10+AS10+AW10</f>
        <v>1130271.1637455157</v>
      </c>
      <c r="BB10" s="25">
        <f t="shared" si="15"/>
        <v>27017.895385084001</v>
      </c>
      <c r="BC10" s="25">
        <f t="shared" si="15"/>
        <v>731401.10598343692</v>
      </c>
      <c r="BD10" s="26">
        <f t="shared" ref="BD10:BD73" si="16">BA10+BB10+BC10</f>
        <v>1888690.1651140368</v>
      </c>
      <c r="BE10" s="26">
        <f>+VLOOKUP(B10,'[1]alocare L+AP'!B:M,12,0)</f>
        <v>268474.93568</v>
      </c>
      <c r="BF10" s="25">
        <f>+VLOOKUP(B10,[1]ap!B:K,10,0)</f>
        <v>7066.091300000001</v>
      </c>
      <c r="BG10" s="25">
        <f>+VLOOKUP(B10,'[1]alocare RX'!B:M,12,0)</f>
        <v>197313.47071999998</v>
      </c>
      <c r="BH10" s="26">
        <f t="shared" ref="BH10:BH73" si="17">BE10+BF10+BG10</f>
        <v>472854.49770000001</v>
      </c>
      <c r="BI10" s="26">
        <f>+VLOOKUP(B10,'[1]alocare L+AP'!B:N,13,0)</f>
        <v>239235.09119999997</v>
      </c>
      <c r="BJ10" s="25">
        <f>+VLOOKUP(B10,[1]ap!B:L,11,0)</f>
        <v>6296.5169999999998</v>
      </c>
      <c r="BK10" s="25">
        <f>+VLOOKUP(B10,'[1]alocare RX'!B:N,13,0)</f>
        <v>175823.88479999997</v>
      </c>
      <c r="BL10" s="26">
        <f t="shared" ref="BL10:BL73" si="18">BI10+BJ10+BK10</f>
        <v>421355.4929999999</v>
      </c>
      <c r="BM10" s="26">
        <f>+VLOOKUP(B10,'[1]alocare L+AP'!B:O,14,0)</f>
        <v>198887.60130809917</v>
      </c>
      <c r="BN10" s="25">
        <f>+VLOOKUP(B10,[1]ap!B:M,12,0)</f>
        <v>5234.5964651095001</v>
      </c>
      <c r="BO10" s="25">
        <f>+VLOOKUP(B10,'[1]alocare RX'!B:O,14,0)</f>
        <v>146170.82521271677</v>
      </c>
      <c r="BP10" s="26">
        <f t="shared" ref="BP10:BP73" si="19">BM10+BN10+BO10</f>
        <v>350293.02298592543</v>
      </c>
      <c r="BQ10" s="26">
        <f t="shared" ref="BQ10:BS73" si="20">+BE10+BI10+BM10</f>
        <v>706597.62818809913</v>
      </c>
      <c r="BR10" s="25">
        <f t="shared" si="20"/>
        <v>18597.204765109498</v>
      </c>
      <c r="BS10" s="25">
        <f t="shared" si="20"/>
        <v>519308.18073271675</v>
      </c>
      <c r="BT10" s="26">
        <f t="shared" ref="BT10:BT73" si="21">BQ10+BR10+BS10</f>
        <v>1244503.0136859254</v>
      </c>
      <c r="BU10" s="26">
        <f t="shared" ref="BU10:BU73" si="22">+BA10+BQ10</f>
        <v>1836868.7919336148</v>
      </c>
      <c r="BV10" s="25">
        <f t="shared" ref="BV10:BW73" si="23">+BR10+BB10</f>
        <v>45615.100150193495</v>
      </c>
      <c r="BW10" s="25">
        <f t="shared" si="23"/>
        <v>1250709.2867161536</v>
      </c>
      <c r="BX10" s="26">
        <f t="shared" ref="BX10:BX73" si="24">BU10+BV10+BW10</f>
        <v>3133193.1787999617</v>
      </c>
      <c r="BY10" s="26">
        <f t="shared" ref="BY10:CA73" si="25">+BU10+AK10</f>
        <v>3859698.8119336148</v>
      </c>
      <c r="BZ10" s="25">
        <f t="shared" si="25"/>
        <v>109775.1001501935</v>
      </c>
      <c r="CA10" s="25">
        <f t="shared" si="25"/>
        <v>2606193.2867161538</v>
      </c>
      <c r="CB10" s="26">
        <f t="shared" ref="CB10:CB73" si="26">BY10+BZ10+CA10</f>
        <v>6575667.1987999622</v>
      </c>
    </row>
    <row r="11" spans="1:80" ht="15">
      <c r="A11" s="19">
        <v>3</v>
      </c>
      <c r="B11" s="20" t="s">
        <v>35</v>
      </c>
      <c r="C11" s="21" t="s">
        <v>36</v>
      </c>
      <c r="D11" s="22" t="s">
        <v>37</v>
      </c>
      <c r="E11" s="23">
        <v>60388.92</v>
      </c>
      <c r="F11" s="23">
        <v>0</v>
      </c>
      <c r="G11" s="24"/>
      <c r="H11" s="22">
        <f t="shared" si="1"/>
        <v>60388.92</v>
      </c>
      <c r="I11" s="25">
        <v>61127.64</v>
      </c>
      <c r="J11" s="25">
        <v>0</v>
      </c>
      <c r="K11" s="25">
        <v>0</v>
      </c>
      <c r="L11" s="26">
        <f t="shared" si="2"/>
        <v>61127.64</v>
      </c>
      <c r="M11" s="26">
        <v>61628.54</v>
      </c>
      <c r="N11" s="25">
        <v>0</v>
      </c>
      <c r="O11" s="25">
        <v>0</v>
      </c>
      <c r="P11" s="26">
        <f t="shared" si="3"/>
        <v>61628.54</v>
      </c>
      <c r="Q11" s="26">
        <f t="shared" si="4"/>
        <v>183145.1</v>
      </c>
      <c r="R11" s="25">
        <f t="shared" si="4"/>
        <v>0</v>
      </c>
      <c r="S11" s="25">
        <f t="shared" si="4"/>
        <v>0</v>
      </c>
      <c r="T11" s="26">
        <f t="shared" si="5"/>
        <v>183145.1</v>
      </c>
      <c r="U11" s="26">
        <v>67674.649999999994</v>
      </c>
      <c r="V11" s="25">
        <v>0</v>
      </c>
      <c r="W11" s="25">
        <v>0</v>
      </c>
      <c r="X11" s="26">
        <f t="shared" si="6"/>
        <v>67674.649999999994</v>
      </c>
      <c r="Y11" s="26">
        <v>61858.69</v>
      </c>
      <c r="Z11" s="25">
        <v>0</v>
      </c>
      <c r="AA11" s="25">
        <v>0</v>
      </c>
      <c r="AB11" s="26">
        <f t="shared" si="7"/>
        <v>61858.69</v>
      </c>
      <c r="AC11" s="26">
        <v>61861.71</v>
      </c>
      <c r="AD11" s="25">
        <v>0</v>
      </c>
      <c r="AE11" s="25">
        <v>0</v>
      </c>
      <c r="AF11" s="26">
        <f t="shared" si="8"/>
        <v>61861.71</v>
      </c>
      <c r="AG11" s="26">
        <f t="shared" si="9"/>
        <v>191395.05</v>
      </c>
      <c r="AH11" s="25">
        <f t="shared" si="9"/>
        <v>0</v>
      </c>
      <c r="AI11" s="25">
        <f t="shared" si="9"/>
        <v>0</v>
      </c>
      <c r="AJ11" s="26">
        <f t="shared" si="10"/>
        <v>191395.05</v>
      </c>
      <c r="AK11" s="26">
        <f t="shared" si="11"/>
        <v>374540.15</v>
      </c>
      <c r="AL11" s="25">
        <f t="shared" si="11"/>
        <v>0</v>
      </c>
      <c r="AM11" s="25">
        <f t="shared" si="11"/>
        <v>0</v>
      </c>
      <c r="AN11" s="26">
        <f t="shared" si="12"/>
        <v>374540.15</v>
      </c>
      <c r="AO11" s="26">
        <v>72226.23</v>
      </c>
      <c r="AP11" s="25">
        <v>0</v>
      </c>
      <c r="AQ11" s="25">
        <v>0</v>
      </c>
      <c r="AR11" s="26">
        <f t="shared" si="13"/>
        <v>72226.23</v>
      </c>
      <c r="AS11" s="26">
        <v>66791.460000000006</v>
      </c>
      <c r="AT11" s="25">
        <v>0</v>
      </c>
      <c r="AU11" s="25">
        <v>0</v>
      </c>
      <c r="AV11" s="26">
        <f t="shared" si="0"/>
        <v>66791.460000000006</v>
      </c>
      <c r="AW11" s="26">
        <v>77361.564116815818</v>
      </c>
      <c r="AX11" s="25">
        <v>0</v>
      </c>
      <c r="AY11" s="25">
        <v>0</v>
      </c>
      <c r="AZ11" s="26">
        <f t="shared" si="14"/>
        <v>77361.564116815818</v>
      </c>
      <c r="BA11" s="26">
        <f t="shared" si="15"/>
        <v>216379.25411681581</v>
      </c>
      <c r="BB11" s="25">
        <f t="shared" si="15"/>
        <v>0</v>
      </c>
      <c r="BC11" s="25">
        <f t="shared" si="15"/>
        <v>0</v>
      </c>
      <c r="BD11" s="26">
        <f t="shared" si="16"/>
        <v>216379.25411681581</v>
      </c>
      <c r="BE11" s="26">
        <f>+VLOOKUP(B11,'[1]alocare L+AP'!B:M,12,0)</f>
        <v>52718.325620000003</v>
      </c>
      <c r="BF11" s="25"/>
      <c r="BG11" s="25"/>
      <c r="BH11" s="26">
        <f t="shared" si="17"/>
        <v>52718.325620000003</v>
      </c>
      <c r="BI11" s="26">
        <f>+VLOOKUP(B11,'[1]alocare L+AP'!B:N,13,0)</f>
        <v>46976.7258</v>
      </c>
      <c r="BJ11" s="25"/>
      <c r="BK11" s="25"/>
      <c r="BL11" s="26">
        <f t="shared" si="18"/>
        <v>46976.7258</v>
      </c>
      <c r="BM11" s="26">
        <f>+VLOOKUP(B11,'[1]alocare L+AP'!B:O,14,0)</f>
        <v>39054.004430560301</v>
      </c>
      <c r="BN11" s="25"/>
      <c r="BO11" s="25"/>
      <c r="BP11" s="26">
        <f t="shared" si="19"/>
        <v>39054.004430560301</v>
      </c>
      <c r="BQ11" s="26">
        <f t="shared" si="20"/>
        <v>138749.05585056031</v>
      </c>
      <c r="BR11" s="25">
        <f t="shared" si="20"/>
        <v>0</v>
      </c>
      <c r="BS11" s="25">
        <f t="shared" si="20"/>
        <v>0</v>
      </c>
      <c r="BT11" s="26">
        <f t="shared" si="21"/>
        <v>138749.05585056031</v>
      </c>
      <c r="BU11" s="26">
        <f t="shared" si="22"/>
        <v>355128.30996737612</v>
      </c>
      <c r="BV11" s="25">
        <f t="shared" si="23"/>
        <v>0</v>
      </c>
      <c r="BW11" s="25">
        <f t="shared" si="23"/>
        <v>0</v>
      </c>
      <c r="BX11" s="26">
        <f t="shared" si="24"/>
        <v>355128.30996737612</v>
      </c>
      <c r="BY11" s="26">
        <f t="shared" si="25"/>
        <v>729668.4599673762</v>
      </c>
      <c r="BZ11" s="25">
        <f t="shared" si="25"/>
        <v>0</v>
      </c>
      <c r="CA11" s="25">
        <f t="shared" si="25"/>
        <v>0</v>
      </c>
      <c r="CB11" s="26">
        <f t="shared" si="26"/>
        <v>729668.4599673762</v>
      </c>
    </row>
    <row r="12" spans="1:80" ht="29.25">
      <c r="A12" s="19">
        <v>4</v>
      </c>
      <c r="B12" s="20" t="s">
        <v>38</v>
      </c>
      <c r="C12" s="21" t="s">
        <v>30</v>
      </c>
      <c r="D12" s="22" t="s">
        <v>39</v>
      </c>
      <c r="E12" s="23">
        <v>24741.75</v>
      </c>
      <c r="F12" s="23">
        <v>0</v>
      </c>
      <c r="G12" s="24">
        <v>6604</v>
      </c>
      <c r="H12" s="22">
        <f t="shared" si="1"/>
        <v>31345.75</v>
      </c>
      <c r="I12" s="25">
        <v>29792.15</v>
      </c>
      <c r="J12" s="25">
        <v>0</v>
      </c>
      <c r="K12" s="25">
        <v>6548</v>
      </c>
      <c r="L12" s="26">
        <f t="shared" si="2"/>
        <v>36340.15</v>
      </c>
      <c r="M12" s="26">
        <v>34297.089999999997</v>
      </c>
      <c r="N12" s="25"/>
      <c r="O12" s="25">
        <v>9206</v>
      </c>
      <c r="P12" s="26">
        <f t="shared" si="3"/>
        <v>43503.09</v>
      </c>
      <c r="Q12" s="26">
        <f t="shared" si="4"/>
        <v>88830.989999999991</v>
      </c>
      <c r="R12" s="25">
        <f t="shared" si="4"/>
        <v>0</v>
      </c>
      <c r="S12" s="25">
        <f t="shared" si="4"/>
        <v>22358</v>
      </c>
      <c r="T12" s="26">
        <f t="shared" si="5"/>
        <v>111188.98999999999</v>
      </c>
      <c r="U12" s="26">
        <v>29188.97</v>
      </c>
      <c r="V12" s="25">
        <v>0</v>
      </c>
      <c r="W12" s="25">
        <v>2418</v>
      </c>
      <c r="X12" s="26">
        <f t="shared" si="6"/>
        <v>31606.97</v>
      </c>
      <c r="Y12" s="26">
        <v>22983.96</v>
      </c>
      <c r="Z12" s="25">
        <v>0</v>
      </c>
      <c r="AA12" s="25">
        <v>8929</v>
      </c>
      <c r="AB12" s="26">
        <f t="shared" si="7"/>
        <v>31912.959999999999</v>
      </c>
      <c r="AC12" s="26">
        <v>18895.240000000002</v>
      </c>
      <c r="AD12" s="25">
        <v>0</v>
      </c>
      <c r="AE12" s="25">
        <v>6785</v>
      </c>
      <c r="AF12" s="26">
        <f t="shared" si="8"/>
        <v>25680.240000000002</v>
      </c>
      <c r="AG12" s="26">
        <f t="shared" si="9"/>
        <v>71068.17</v>
      </c>
      <c r="AH12" s="25">
        <f t="shared" si="9"/>
        <v>0</v>
      </c>
      <c r="AI12" s="25">
        <f t="shared" si="9"/>
        <v>18132</v>
      </c>
      <c r="AJ12" s="26">
        <f t="shared" si="10"/>
        <v>89200.17</v>
      </c>
      <c r="AK12" s="26">
        <f t="shared" si="11"/>
        <v>159899.15999999997</v>
      </c>
      <c r="AL12" s="25">
        <f t="shared" si="11"/>
        <v>0</v>
      </c>
      <c r="AM12" s="25">
        <f t="shared" si="11"/>
        <v>40490</v>
      </c>
      <c r="AN12" s="26">
        <f t="shared" si="12"/>
        <v>200389.15999999997</v>
      </c>
      <c r="AO12" s="26">
        <v>15628.4</v>
      </c>
      <c r="AP12" s="25">
        <v>0</v>
      </c>
      <c r="AQ12" s="25">
        <v>2320</v>
      </c>
      <c r="AR12" s="26">
        <f t="shared" si="13"/>
        <v>17948.400000000001</v>
      </c>
      <c r="AS12" s="26">
        <v>8956.0400000000009</v>
      </c>
      <c r="AT12" s="25">
        <v>0</v>
      </c>
      <c r="AU12" s="25">
        <v>630</v>
      </c>
      <c r="AV12" s="26">
        <f t="shared" si="0"/>
        <v>9586.0400000000009</v>
      </c>
      <c r="AW12" s="26">
        <v>34143.063839231196</v>
      </c>
      <c r="AX12" s="25">
        <v>0</v>
      </c>
      <c r="AY12" s="25">
        <v>9779.0564222632001</v>
      </c>
      <c r="AZ12" s="26">
        <f t="shared" si="14"/>
        <v>43922.120261494398</v>
      </c>
      <c r="BA12" s="26">
        <f t="shared" si="15"/>
        <v>58727.503839231198</v>
      </c>
      <c r="BB12" s="25">
        <f t="shared" si="15"/>
        <v>0</v>
      </c>
      <c r="BC12" s="25">
        <f t="shared" si="15"/>
        <v>12729.0564222632</v>
      </c>
      <c r="BD12" s="26">
        <f t="shared" si="16"/>
        <v>71456.560261494393</v>
      </c>
      <c r="BE12" s="26">
        <f>+VLOOKUP(B12,'[1]alocare L+AP'!B:M,12,0)</f>
        <v>28935.120339999998</v>
      </c>
      <c r="BF12" s="25"/>
      <c r="BG12" s="25">
        <f>+VLOOKUP(B12,'[1]alocare RX'!B:M,12,0)</f>
        <v>8287.427740000001</v>
      </c>
      <c r="BH12" s="26">
        <f t="shared" si="17"/>
        <v>37222.54808</v>
      </c>
      <c r="BI12" s="26">
        <f>+VLOOKUP(B12,'[1]alocare L+AP'!B:N,13,0)</f>
        <v>25783.770599999996</v>
      </c>
      <c r="BJ12" s="25"/>
      <c r="BK12" s="25">
        <f>+VLOOKUP(B12,'[1]alocare RX'!B:N,13,0)</f>
        <v>7384.8366000000005</v>
      </c>
      <c r="BL12" s="26">
        <f t="shared" si="18"/>
        <v>33168.607199999999</v>
      </c>
      <c r="BM12" s="26">
        <f>+VLOOKUP(B12,'[1]alocare L+AP'!B:O,14,0)</f>
        <v>21435.284688337098</v>
      </c>
      <c r="BN12" s="25"/>
      <c r="BO12" s="25">
        <f>+VLOOKUP(B12,'[1]alocare RX'!B:O,14,0)</f>
        <v>6139.3687274681006</v>
      </c>
      <c r="BP12" s="26">
        <f t="shared" si="19"/>
        <v>27574.653415805198</v>
      </c>
      <c r="BQ12" s="26">
        <f t="shared" si="20"/>
        <v>76154.175628337092</v>
      </c>
      <c r="BR12" s="25">
        <f t="shared" si="20"/>
        <v>0</v>
      </c>
      <c r="BS12" s="25">
        <f t="shared" si="20"/>
        <v>21811.633067468101</v>
      </c>
      <c r="BT12" s="26">
        <f t="shared" si="21"/>
        <v>97965.808695805201</v>
      </c>
      <c r="BU12" s="26">
        <f t="shared" si="22"/>
        <v>134881.67946756829</v>
      </c>
      <c r="BV12" s="25">
        <f t="shared" si="23"/>
        <v>0</v>
      </c>
      <c r="BW12" s="25">
        <f t="shared" si="23"/>
        <v>34540.689489731303</v>
      </c>
      <c r="BX12" s="26">
        <f t="shared" si="24"/>
        <v>169422.36895729959</v>
      </c>
      <c r="BY12" s="26">
        <f t="shared" si="25"/>
        <v>294780.83946756826</v>
      </c>
      <c r="BZ12" s="25">
        <f t="shared" si="25"/>
        <v>0</v>
      </c>
      <c r="CA12" s="25">
        <f t="shared" si="25"/>
        <v>75030.689489731303</v>
      </c>
      <c r="CB12" s="26">
        <f t="shared" si="26"/>
        <v>369811.52895729954</v>
      </c>
    </row>
    <row r="13" spans="1:80" ht="15">
      <c r="A13" s="19">
        <v>5</v>
      </c>
      <c r="B13" s="20" t="s">
        <v>40</v>
      </c>
      <c r="C13" s="21" t="s">
        <v>36</v>
      </c>
      <c r="D13" s="22" t="s">
        <v>41</v>
      </c>
      <c r="E13" s="23">
        <v>24984.81</v>
      </c>
      <c r="F13" s="23"/>
      <c r="G13" s="24"/>
      <c r="H13" s="22">
        <f t="shared" si="1"/>
        <v>24984.81</v>
      </c>
      <c r="I13" s="25">
        <v>69883.3</v>
      </c>
      <c r="J13" s="25"/>
      <c r="K13" s="25"/>
      <c r="L13" s="26">
        <f t="shared" si="2"/>
        <v>69883.3</v>
      </c>
      <c r="M13" s="26">
        <v>91267.44</v>
      </c>
      <c r="N13" s="25"/>
      <c r="O13" s="25"/>
      <c r="P13" s="26">
        <f t="shared" si="3"/>
        <v>91267.44</v>
      </c>
      <c r="Q13" s="26">
        <f t="shared" si="4"/>
        <v>186135.55</v>
      </c>
      <c r="R13" s="25">
        <f t="shared" si="4"/>
        <v>0</v>
      </c>
      <c r="S13" s="25">
        <f t="shared" si="4"/>
        <v>0</v>
      </c>
      <c r="T13" s="26">
        <f t="shared" si="5"/>
        <v>186135.55</v>
      </c>
      <c r="U13" s="26">
        <v>60962.92</v>
      </c>
      <c r="V13" s="25"/>
      <c r="W13" s="25"/>
      <c r="X13" s="26">
        <f t="shared" si="6"/>
        <v>60962.92</v>
      </c>
      <c r="Y13" s="26">
        <v>64169.21</v>
      </c>
      <c r="Z13" s="25"/>
      <c r="AA13" s="25"/>
      <c r="AB13" s="26">
        <f t="shared" si="7"/>
        <v>64169.21</v>
      </c>
      <c r="AC13" s="26">
        <v>62036.89</v>
      </c>
      <c r="AD13" s="25"/>
      <c r="AE13" s="25"/>
      <c r="AF13" s="26">
        <f t="shared" si="8"/>
        <v>62036.89</v>
      </c>
      <c r="AG13" s="26">
        <f t="shared" si="9"/>
        <v>187169.02000000002</v>
      </c>
      <c r="AH13" s="25">
        <f t="shared" si="9"/>
        <v>0</v>
      </c>
      <c r="AI13" s="25">
        <f t="shared" si="9"/>
        <v>0</v>
      </c>
      <c r="AJ13" s="26">
        <f t="shared" si="10"/>
        <v>187169.02000000002</v>
      </c>
      <c r="AK13" s="26">
        <f t="shared" si="11"/>
        <v>373304.57</v>
      </c>
      <c r="AL13" s="25">
        <f t="shared" si="11"/>
        <v>0</v>
      </c>
      <c r="AM13" s="25">
        <f t="shared" si="11"/>
        <v>0</v>
      </c>
      <c r="AN13" s="26">
        <f t="shared" si="12"/>
        <v>373304.57</v>
      </c>
      <c r="AO13" s="26">
        <v>56050.93</v>
      </c>
      <c r="AP13" s="25"/>
      <c r="AQ13" s="25"/>
      <c r="AR13" s="26">
        <f t="shared" si="13"/>
        <v>56050.93</v>
      </c>
      <c r="AS13" s="26">
        <v>29076.46</v>
      </c>
      <c r="AT13" s="25"/>
      <c r="AU13" s="25"/>
      <c r="AV13" s="26">
        <f t="shared" si="0"/>
        <v>29076.46</v>
      </c>
      <c r="AW13" s="26">
        <v>67571.88746564879</v>
      </c>
      <c r="AX13" s="25">
        <v>0</v>
      </c>
      <c r="AY13" s="25">
        <v>0</v>
      </c>
      <c r="AZ13" s="26">
        <f t="shared" si="14"/>
        <v>67571.88746564879</v>
      </c>
      <c r="BA13" s="26">
        <f t="shared" si="15"/>
        <v>152699.27746564877</v>
      </c>
      <c r="BB13" s="25">
        <f t="shared" si="15"/>
        <v>0</v>
      </c>
      <c r="BC13" s="25">
        <f t="shared" si="15"/>
        <v>0</v>
      </c>
      <c r="BD13" s="26">
        <f t="shared" si="16"/>
        <v>152699.27746564877</v>
      </c>
      <c r="BE13" s="26">
        <f>+VLOOKUP(B13,'[1]alocare L+AP'!B:M,12,0)</f>
        <v>57264.945659999998</v>
      </c>
      <c r="BF13" s="25"/>
      <c r="BG13" s="25"/>
      <c r="BH13" s="26">
        <f t="shared" si="17"/>
        <v>57264.945659999998</v>
      </c>
      <c r="BI13" s="26">
        <f>+VLOOKUP(B13,'[1]alocare L+AP'!B:N,13,0)</f>
        <v>51028.169399999992</v>
      </c>
      <c r="BJ13" s="25"/>
      <c r="BK13" s="25"/>
      <c r="BL13" s="26">
        <f t="shared" si="18"/>
        <v>51028.169399999992</v>
      </c>
      <c r="BM13" s="26">
        <f>+VLOOKUP(B13,'[1]alocare L+AP'!B:O,14,0)</f>
        <v>42422.163739452895</v>
      </c>
      <c r="BN13" s="25"/>
      <c r="BO13" s="25"/>
      <c r="BP13" s="26">
        <f t="shared" si="19"/>
        <v>42422.163739452895</v>
      </c>
      <c r="BQ13" s="26">
        <f t="shared" si="20"/>
        <v>150715.27879945288</v>
      </c>
      <c r="BR13" s="25">
        <f t="shared" si="20"/>
        <v>0</v>
      </c>
      <c r="BS13" s="25">
        <f t="shared" si="20"/>
        <v>0</v>
      </c>
      <c r="BT13" s="26">
        <f t="shared" si="21"/>
        <v>150715.27879945288</v>
      </c>
      <c r="BU13" s="26">
        <f t="shared" si="22"/>
        <v>303414.55626510165</v>
      </c>
      <c r="BV13" s="25">
        <f t="shared" si="23"/>
        <v>0</v>
      </c>
      <c r="BW13" s="25">
        <f t="shared" si="23"/>
        <v>0</v>
      </c>
      <c r="BX13" s="26">
        <f t="shared" si="24"/>
        <v>303414.55626510165</v>
      </c>
      <c r="BY13" s="26">
        <f t="shared" si="25"/>
        <v>676719.1262651016</v>
      </c>
      <c r="BZ13" s="25">
        <f t="shared" si="25"/>
        <v>0</v>
      </c>
      <c r="CA13" s="25">
        <f t="shared" si="25"/>
        <v>0</v>
      </c>
      <c r="CB13" s="26">
        <f t="shared" si="26"/>
        <v>676719.1262651016</v>
      </c>
    </row>
    <row r="14" spans="1:80" ht="15">
      <c r="A14" s="19">
        <v>6</v>
      </c>
      <c r="B14" s="20" t="s">
        <v>42</v>
      </c>
      <c r="C14" s="21" t="s">
        <v>36</v>
      </c>
      <c r="D14" s="22" t="s">
        <v>43</v>
      </c>
      <c r="E14" s="23">
        <v>237841.26</v>
      </c>
      <c r="F14" s="23"/>
      <c r="G14" s="24"/>
      <c r="H14" s="22">
        <f t="shared" si="1"/>
        <v>237841.26</v>
      </c>
      <c r="I14" s="25">
        <v>237386.76</v>
      </c>
      <c r="J14" s="25"/>
      <c r="K14" s="25"/>
      <c r="L14" s="26">
        <f t="shared" si="2"/>
        <v>237386.76</v>
      </c>
      <c r="M14" s="26">
        <v>240470.7</v>
      </c>
      <c r="N14" s="25"/>
      <c r="O14" s="25"/>
      <c r="P14" s="26">
        <f t="shared" si="3"/>
        <v>240470.7</v>
      </c>
      <c r="Q14" s="26">
        <f t="shared" si="4"/>
        <v>715698.72</v>
      </c>
      <c r="R14" s="25">
        <f t="shared" si="4"/>
        <v>0</v>
      </c>
      <c r="S14" s="25">
        <f t="shared" si="4"/>
        <v>0</v>
      </c>
      <c r="T14" s="26">
        <f t="shared" si="5"/>
        <v>715698.72</v>
      </c>
      <c r="U14" s="26">
        <v>241184.87</v>
      </c>
      <c r="V14" s="25"/>
      <c r="W14" s="25"/>
      <c r="X14" s="26">
        <f t="shared" si="6"/>
        <v>241184.87</v>
      </c>
      <c r="Y14" s="26">
        <v>240086.78</v>
      </c>
      <c r="Z14" s="25"/>
      <c r="AA14" s="25"/>
      <c r="AB14" s="26">
        <f t="shared" si="7"/>
        <v>240086.78</v>
      </c>
      <c r="AC14" s="26">
        <v>242247.61</v>
      </c>
      <c r="AD14" s="25"/>
      <c r="AE14" s="25"/>
      <c r="AF14" s="26">
        <f t="shared" si="8"/>
        <v>242247.61</v>
      </c>
      <c r="AG14" s="26">
        <f t="shared" si="9"/>
        <v>723519.26</v>
      </c>
      <c r="AH14" s="25">
        <f t="shared" si="9"/>
        <v>0</v>
      </c>
      <c r="AI14" s="25">
        <f t="shared" si="9"/>
        <v>0</v>
      </c>
      <c r="AJ14" s="26">
        <f t="shared" si="10"/>
        <v>723519.26</v>
      </c>
      <c r="AK14" s="26">
        <f t="shared" si="11"/>
        <v>1439217.98</v>
      </c>
      <c r="AL14" s="25">
        <f t="shared" si="11"/>
        <v>0</v>
      </c>
      <c r="AM14" s="25">
        <f t="shared" si="11"/>
        <v>0</v>
      </c>
      <c r="AN14" s="26">
        <f t="shared" si="12"/>
        <v>1439217.98</v>
      </c>
      <c r="AO14" s="26">
        <v>250434.46</v>
      </c>
      <c r="AP14" s="25"/>
      <c r="AQ14" s="25"/>
      <c r="AR14" s="26">
        <f t="shared" si="13"/>
        <v>250434.46</v>
      </c>
      <c r="AS14" s="26">
        <v>187544.52</v>
      </c>
      <c r="AT14" s="25"/>
      <c r="AU14" s="25"/>
      <c r="AV14" s="26">
        <f t="shared" si="0"/>
        <v>187544.52</v>
      </c>
      <c r="AW14" s="26">
        <v>237985.90860241503</v>
      </c>
      <c r="AX14" s="25">
        <v>0</v>
      </c>
      <c r="AY14" s="25">
        <v>0</v>
      </c>
      <c r="AZ14" s="26">
        <f t="shared" si="14"/>
        <v>237985.90860241503</v>
      </c>
      <c r="BA14" s="26">
        <f t="shared" si="15"/>
        <v>675964.88860241498</v>
      </c>
      <c r="BB14" s="25">
        <f t="shared" si="15"/>
        <v>0</v>
      </c>
      <c r="BC14" s="25">
        <f t="shared" si="15"/>
        <v>0</v>
      </c>
      <c r="BD14" s="26">
        <f t="shared" si="16"/>
        <v>675964.88860241498</v>
      </c>
      <c r="BE14" s="26">
        <f>+VLOOKUP(B14,'[1]alocare L+AP'!B:M,12,0)</f>
        <v>202860.87753999999</v>
      </c>
      <c r="BF14" s="25"/>
      <c r="BG14" s="25"/>
      <c r="BH14" s="26">
        <f t="shared" si="17"/>
        <v>202860.87753999999</v>
      </c>
      <c r="BI14" s="26">
        <f>+VLOOKUP(B14,'[1]alocare L+AP'!B:N,13,0)</f>
        <v>180767.11859999999</v>
      </c>
      <c r="BJ14" s="25"/>
      <c r="BK14" s="25"/>
      <c r="BL14" s="26">
        <f t="shared" si="18"/>
        <v>180767.11859999999</v>
      </c>
      <c r="BM14" s="26">
        <f>+VLOOKUP(B14,'[1]alocare L+AP'!B:O,14,0)</f>
        <v>150280.37247125508</v>
      </c>
      <c r="BN14" s="25"/>
      <c r="BO14" s="25"/>
      <c r="BP14" s="26">
        <f t="shared" si="19"/>
        <v>150280.37247125508</v>
      </c>
      <c r="BQ14" s="26">
        <f t="shared" si="20"/>
        <v>533908.36861125496</v>
      </c>
      <c r="BR14" s="25">
        <f t="shared" si="20"/>
        <v>0</v>
      </c>
      <c r="BS14" s="25">
        <f t="shared" si="20"/>
        <v>0</v>
      </c>
      <c r="BT14" s="26">
        <f t="shared" si="21"/>
        <v>533908.36861125496</v>
      </c>
      <c r="BU14" s="26">
        <f t="shared" si="22"/>
        <v>1209873.2572136698</v>
      </c>
      <c r="BV14" s="25">
        <f t="shared" si="23"/>
        <v>0</v>
      </c>
      <c r="BW14" s="25">
        <f t="shared" si="23"/>
        <v>0</v>
      </c>
      <c r="BX14" s="26">
        <f t="shared" si="24"/>
        <v>1209873.2572136698</v>
      </c>
      <c r="BY14" s="26">
        <f t="shared" si="25"/>
        <v>2649091.2372136698</v>
      </c>
      <c r="BZ14" s="25">
        <f t="shared" si="25"/>
        <v>0</v>
      </c>
      <c r="CA14" s="25">
        <f t="shared" si="25"/>
        <v>0</v>
      </c>
      <c r="CB14" s="26">
        <f t="shared" si="26"/>
        <v>2649091.2372136698</v>
      </c>
    </row>
    <row r="15" spans="1:80" ht="15">
      <c r="A15" s="19">
        <v>7</v>
      </c>
      <c r="B15" s="20" t="s">
        <v>44</v>
      </c>
      <c r="C15" s="21" t="s">
        <v>33</v>
      </c>
      <c r="D15" s="22" t="s">
        <v>45</v>
      </c>
      <c r="E15" s="23">
        <v>251143.12</v>
      </c>
      <c r="F15" s="23">
        <v>3850</v>
      </c>
      <c r="G15" s="24">
        <v>516081</v>
      </c>
      <c r="H15" s="22">
        <f t="shared" si="1"/>
        <v>771074.12</v>
      </c>
      <c r="I15" s="25">
        <v>251353.02</v>
      </c>
      <c r="J15" s="25">
        <v>3930</v>
      </c>
      <c r="K15" s="25">
        <v>502867</v>
      </c>
      <c r="L15" s="26">
        <f t="shared" si="2"/>
        <v>758150.02</v>
      </c>
      <c r="M15" s="26">
        <v>254030.15</v>
      </c>
      <c r="N15" s="25">
        <v>3950</v>
      </c>
      <c r="O15" s="25">
        <v>530238</v>
      </c>
      <c r="P15" s="26">
        <f t="shared" si="3"/>
        <v>788218.15</v>
      </c>
      <c r="Q15" s="26">
        <f t="shared" si="4"/>
        <v>756526.29</v>
      </c>
      <c r="R15" s="25">
        <f t="shared" si="4"/>
        <v>11730</v>
      </c>
      <c r="S15" s="25">
        <f t="shared" si="4"/>
        <v>1549186</v>
      </c>
      <c r="T15" s="26">
        <f t="shared" si="5"/>
        <v>2317442.29</v>
      </c>
      <c r="U15" s="26">
        <v>255414.8</v>
      </c>
      <c r="V15" s="25">
        <v>5390</v>
      </c>
      <c r="W15" s="25">
        <v>565186</v>
      </c>
      <c r="X15" s="26">
        <f t="shared" si="6"/>
        <v>825990.8</v>
      </c>
      <c r="Y15" s="26">
        <v>252514.95</v>
      </c>
      <c r="Z15" s="25">
        <v>4010</v>
      </c>
      <c r="AA15" s="25">
        <v>521131</v>
      </c>
      <c r="AB15" s="26">
        <f t="shared" si="7"/>
        <v>777655.95</v>
      </c>
      <c r="AC15" s="26">
        <v>259094.83</v>
      </c>
      <c r="AD15" s="25">
        <v>2660</v>
      </c>
      <c r="AE15" s="25">
        <v>514652</v>
      </c>
      <c r="AF15" s="26">
        <f t="shared" si="8"/>
        <v>776406.83</v>
      </c>
      <c r="AG15" s="26">
        <f t="shared" si="9"/>
        <v>767024.58</v>
      </c>
      <c r="AH15" s="25">
        <f t="shared" si="9"/>
        <v>12060</v>
      </c>
      <c r="AI15" s="25">
        <f t="shared" si="9"/>
        <v>1600969</v>
      </c>
      <c r="AJ15" s="26">
        <f t="shared" si="10"/>
        <v>2380053.58</v>
      </c>
      <c r="AK15" s="26">
        <f t="shared" si="11"/>
        <v>1523550.87</v>
      </c>
      <c r="AL15" s="25">
        <f t="shared" si="11"/>
        <v>23790</v>
      </c>
      <c r="AM15" s="25">
        <f t="shared" si="11"/>
        <v>3150155</v>
      </c>
      <c r="AN15" s="26">
        <f t="shared" si="12"/>
        <v>4697495.87</v>
      </c>
      <c r="AO15" s="26">
        <v>292487.95</v>
      </c>
      <c r="AP15" s="25">
        <v>4020</v>
      </c>
      <c r="AQ15" s="25">
        <v>526976</v>
      </c>
      <c r="AR15" s="26">
        <f t="shared" si="13"/>
        <v>823483.95</v>
      </c>
      <c r="AS15" s="26">
        <v>219608.14</v>
      </c>
      <c r="AT15" s="25">
        <v>8560</v>
      </c>
      <c r="AU15" s="25">
        <v>488848</v>
      </c>
      <c r="AV15" s="26">
        <f t="shared" si="0"/>
        <v>717016.14</v>
      </c>
      <c r="AW15" s="26">
        <v>287658.14262668125</v>
      </c>
      <c r="AX15" s="25">
        <v>8080.2120103351999</v>
      </c>
      <c r="AY15" s="25">
        <v>491442.57576631912</v>
      </c>
      <c r="AZ15" s="26">
        <f t="shared" si="14"/>
        <v>787180.93040333549</v>
      </c>
      <c r="BA15" s="26">
        <f t="shared" si="15"/>
        <v>799754.23262668122</v>
      </c>
      <c r="BB15" s="25">
        <f t="shared" si="15"/>
        <v>20660.212010335199</v>
      </c>
      <c r="BC15" s="25">
        <f t="shared" si="15"/>
        <v>1507266.5757663192</v>
      </c>
      <c r="BD15" s="26">
        <f t="shared" si="16"/>
        <v>2327681.0204033358</v>
      </c>
      <c r="BE15" s="26">
        <f>+VLOOKUP(B15,'[1]alocare L+AP'!B:M,12,0)</f>
        <v>192873.35316000003</v>
      </c>
      <c r="BF15" s="25">
        <f>+VLOOKUP(B15,[1]ap!B:K,10,0)</f>
        <v>6847.7131400000007</v>
      </c>
      <c r="BG15" s="25">
        <f>+VLOOKUP(B15,'[1]alocare RX'!B:M,12,0)</f>
        <v>416481.37193999998</v>
      </c>
      <c r="BH15" s="26">
        <f t="shared" si="17"/>
        <v>616202.43824000005</v>
      </c>
      <c r="BI15" s="26">
        <f>+VLOOKUP(B15,'[1]alocare L+AP'!B:N,13,0)</f>
        <v>171867.3444</v>
      </c>
      <c r="BJ15" s="25">
        <f>+VLOOKUP(B15,[1]ap!B:L,11,0)</f>
        <v>6101.9225999999999</v>
      </c>
      <c r="BK15" s="25">
        <f>+VLOOKUP(B15,'[1]alocare RX'!B:N,13,0)</f>
        <v>371122.01459999994</v>
      </c>
      <c r="BL15" s="26">
        <f t="shared" si="18"/>
        <v>549091.28159999987</v>
      </c>
      <c r="BM15" s="26">
        <f>+VLOOKUP(B15,'[1]alocare L+AP'!B:O,14,0)</f>
        <v>142881.56348406541</v>
      </c>
      <c r="BN15" s="25">
        <f>+VLOOKUP(B15,[1]ap!B:M,12,0)</f>
        <v>5072.8208106691</v>
      </c>
      <c r="BO15" s="25">
        <f>+VLOOKUP(B15,'[1]alocare RX'!B:O,14,0)</f>
        <v>308531.52397579106</v>
      </c>
      <c r="BP15" s="26">
        <f t="shared" si="19"/>
        <v>456485.90827052557</v>
      </c>
      <c r="BQ15" s="26">
        <f t="shared" si="20"/>
        <v>507622.26104406541</v>
      </c>
      <c r="BR15" s="25">
        <f t="shared" si="20"/>
        <v>18022.4565506691</v>
      </c>
      <c r="BS15" s="25">
        <f t="shared" si="20"/>
        <v>1096134.9105157908</v>
      </c>
      <c r="BT15" s="26">
        <f t="shared" si="21"/>
        <v>1621779.6281105252</v>
      </c>
      <c r="BU15" s="26">
        <f t="shared" si="22"/>
        <v>1307376.4936707467</v>
      </c>
      <c r="BV15" s="25">
        <f t="shared" si="23"/>
        <v>38682.668561004299</v>
      </c>
      <c r="BW15" s="25">
        <f t="shared" si="23"/>
        <v>2603401.4862821102</v>
      </c>
      <c r="BX15" s="26">
        <f t="shared" si="24"/>
        <v>3949460.648513861</v>
      </c>
      <c r="BY15" s="26">
        <f t="shared" si="25"/>
        <v>2830927.3636707468</v>
      </c>
      <c r="BZ15" s="25">
        <f t="shared" si="25"/>
        <v>62472.668561004299</v>
      </c>
      <c r="CA15" s="25">
        <f t="shared" si="25"/>
        <v>5753556.4862821102</v>
      </c>
      <c r="CB15" s="26">
        <f t="shared" si="26"/>
        <v>8646956.518513862</v>
      </c>
    </row>
    <row r="16" spans="1:80" ht="15">
      <c r="A16" s="19">
        <v>8</v>
      </c>
      <c r="B16" s="20" t="s">
        <v>46</v>
      </c>
      <c r="C16" s="21" t="s">
        <v>33</v>
      </c>
      <c r="D16" s="22" t="s">
        <v>47</v>
      </c>
      <c r="E16" s="23">
        <v>157477.04</v>
      </c>
      <c r="F16" s="23">
        <v>1640</v>
      </c>
      <c r="G16" s="24">
        <v>20740</v>
      </c>
      <c r="H16" s="22">
        <f t="shared" si="1"/>
        <v>179857.04</v>
      </c>
      <c r="I16" s="25">
        <v>150895.84</v>
      </c>
      <c r="J16" s="25">
        <v>1680</v>
      </c>
      <c r="K16" s="25">
        <v>20790</v>
      </c>
      <c r="L16" s="26">
        <f t="shared" si="2"/>
        <v>173365.84</v>
      </c>
      <c r="M16" s="26">
        <v>155083.66</v>
      </c>
      <c r="N16" s="25">
        <v>1720</v>
      </c>
      <c r="O16" s="25">
        <v>20849</v>
      </c>
      <c r="P16" s="26">
        <f t="shared" si="3"/>
        <v>177652.66</v>
      </c>
      <c r="Q16" s="26">
        <f t="shared" si="4"/>
        <v>463456.54000000004</v>
      </c>
      <c r="R16" s="25">
        <f t="shared" si="4"/>
        <v>5040</v>
      </c>
      <c r="S16" s="25">
        <f t="shared" si="4"/>
        <v>62379</v>
      </c>
      <c r="T16" s="26">
        <f t="shared" si="5"/>
        <v>530875.54</v>
      </c>
      <c r="U16" s="26">
        <v>185821.55</v>
      </c>
      <c r="V16" s="25">
        <v>2480</v>
      </c>
      <c r="W16" s="25">
        <v>21065</v>
      </c>
      <c r="X16" s="26">
        <f t="shared" si="6"/>
        <v>209366.55</v>
      </c>
      <c r="Y16" s="26">
        <v>155538.16</v>
      </c>
      <c r="Z16" s="25">
        <v>2120</v>
      </c>
      <c r="AA16" s="25">
        <v>22744</v>
      </c>
      <c r="AB16" s="26">
        <f t="shared" si="7"/>
        <v>180402.16</v>
      </c>
      <c r="AC16" s="26">
        <v>139439.15</v>
      </c>
      <c r="AD16" s="25">
        <v>1680</v>
      </c>
      <c r="AE16" s="25">
        <v>21060</v>
      </c>
      <c r="AF16" s="26">
        <f t="shared" si="8"/>
        <v>162179.15</v>
      </c>
      <c r="AG16" s="26">
        <f t="shared" si="9"/>
        <v>480798.86</v>
      </c>
      <c r="AH16" s="25">
        <f t="shared" si="9"/>
        <v>6280</v>
      </c>
      <c r="AI16" s="25">
        <f t="shared" si="9"/>
        <v>64869</v>
      </c>
      <c r="AJ16" s="26">
        <f t="shared" si="10"/>
        <v>551947.86</v>
      </c>
      <c r="AK16" s="26">
        <f t="shared" si="11"/>
        <v>944255.4</v>
      </c>
      <c r="AL16" s="25">
        <f t="shared" si="11"/>
        <v>11320</v>
      </c>
      <c r="AM16" s="25">
        <f t="shared" si="11"/>
        <v>127248</v>
      </c>
      <c r="AN16" s="26">
        <f t="shared" si="12"/>
        <v>1082823.3999999999</v>
      </c>
      <c r="AO16" s="26">
        <v>161653.31</v>
      </c>
      <c r="AP16" s="25">
        <v>2200</v>
      </c>
      <c r="AQ16" s="25">
        <v>28993</v>
      </c>
      <c r="AR16" s="26">
        <f t="shared" si="13"/>
        <v>192846.31</v>
      </c>
      <c r="AS16" s="26">
        <v>160527.73000000001</v>
      </c>
      <c r="AT16" s="25">
        <v>3640</v>
      </c>
      <c r="AU16" s="25">
        <v>16807</v>
      </c>
      <c r="AV16" s="26">
        <f t="shared" si="0"/>
        <v>180974.73</v>
      </c>
      <c r="AW16" s="26">
        <v>186348.33490848442</v>
      </c>
      <c r="AX16" s="25">
        <v>8002.5551824472004</v>
      </c>
      <c r="AY16" s="25">
        <v>20434.266027964572</v>
      </c>
      <c r="AZ16" s="26">
        <f t="shared" si="14"/>
        <v>214785.15611889618</v>
      </c>
      <c r="BA16" s="26">
        <f t="shared" si="15"/>
        <v>508529.37490848446</v>
      </c>
      <c r="BB16" s="25">
        <f t="shared" si="15"/>
        <v>13842.5551824472</v>
      </c>
      <c r="BC16" s="25">
        <f t="shared" si="15"/>
        <v>66234.266027964564</v>
      </c>
      <c r="BD16" s="26">
        <f t="shared" si="16"/>
        <v>588606.19611889625</v>
      </c>
      <c r="BE16" s="26">
        <f>+VLOOKUP(B16,'[1]alocare L+AP'!B:M,12,0)</f>
        <v>126253.04010000001</v>
      </c>
      <c r="BF16" s="25">
        <f>+VLOOKUP(B16,[1]ap!B:K,10,0)</f>
        <v>6781.9015400000017</v>
      </c>
      <c r="BG16" s="25">
        <f>+VLOOKUP(B16,'[1]alocare RX'!B:M,12,0)</f>
        <v>14764.55572</v>
      </c>
      <c r="BH16" s="26">
        <f t="shared" si="17"/>
        <v>147799.49736000001</v>
      </c>
      <c r="BI16" s="26">
        <f>+VLOOKUP(B16,'[1]alocare L+AP'!B:N,13,0)</f>
        <v>112502.709</v>
      </c>
      <c r="BJ16" s="25">
        <f>+VLOOKUP(B16,[1]ap!B:L,11,0)</f>
        <v>6043.2786000000006</v>
      </c>
      <c r="BK16" s="25">
        <f>+VLOOKUP(B16,'[1]alocare RX'!B:N,13,0)</f>
        <v>13156.534799999999</v>
      </c>
      <c r="BL16" s="26">
        <f t="shared" si="18"/>
        <v>131702.52240000002</v>
      </c>
      <c r="BM16" s="26">
        <f>+VLOOKUP(B16,'[1]alocare L+AP'!B:O,14,0)</f>
        <v>93528.89587158151</v>
      </c>
      <c r="BN16" s="25">
        <f>+VLOOKUP(B16,[1]ap!B:M,12,0)</f>
        <v>5024.0672418151007</v>
      </c>
      <c r="BO16" s="25">
        <f>+VLOOKUP(B16,'[1]alocare RX'!B:O,14,0)</f>
        <v>10937.6581619918</v>
      </c>
      <c r="BP16" s="26">
        <f t="shared" si="19"/>
        <v>109490.6212753884</v>
      </c>
      <c r="BQ16" s="26">
        <f t="shared" si="20"/>
        <v>332284.64497158153</v>
      </c>
      <c r="BR16" s="25">
        <f t="shared" si="20"/>
        <v>17849.247381815105</v>
      </c>
      <c r="BS16" s="25">
        <f t="shared" si="20"/>
        <v>38858.748681991798</v>
      </c>
      <c r="BT16" s="26">
        <f t="shared" si="21"/>
        <v>388992.64103538846</v>
      </c>
      <c r="BU16" s="26">
        <f t="shared" si="22"/>
        <v>840814.01988006593</v>
      </c>
      <c r="BV16" s="25">
        <f t="shared" si="23"/>
        <v>31691.802564262303</v>
      </c>
      <c r="BW16" s="25">
        <f t="shared" si="23"/>
        <v>105093.01470995636</v>
      </c>
      <c r="BX16" s="26">
        <f t="shared" si="24"/>
        <v>977598.83715428459</v>
      </c>
      <c r="BY16" s="26">
        <f t="shared" si="25"/>
        <v>1785069.4198800661</v>
      </c>
      <c r="BZ16" s="25">
        <f t="shared" si="25"/>
        <v>43011.802564262303</v>
      </c>
      <c r="CA16" s="25">
        <f t="shared" si="25"/>
        <v>232341.01470995636</v>
      </c>
      <c r="CB16" s="26">
        <f t="shared" si="26"/>
        <v>2060422.237154285</v>
      </c>
    </row>
    <row r="17" spans="1:80" ht="15">
      <c r="A17" s="19">
        <v>9</v>
      </c>
      <c r="B17" s="20" t="s">
        <v>48</v>
      </c>
      <c r="C17" s="21" t="s">
        <v>33</v>
      </c>
      <c r="D17" s="22" t="s">
        <v>49</v>
      </c>
      <c r="E17" s="23">
        <v>81544.75</v>
      </c>
      <c r="F17" s="23">
        <v>880</v>
      </c>
      <c r="G17" s="24">
        <v>17736</v>
      </c>
      <c r="H17" s="22">
        <f t="shared" si="1"/>
        <v>100160.75</v>
      </c>
      <c r="I17" s="25">
        <v>81937.070000000007</v>
      </c>
      <c r="J17" s="25">
        <v>920</v>
      </c>
      <c r="K17" s="25">
        <v>17771</v>
      </c>
      <c r="L17" s="26">
        <f t="shared" si="2"/>
        <v>100628.07</v>
      </c>
      <c r="M17" s="26">
        <v>81843.360000000001</v>
      </c>
      <c r="N17" s="25">
        <v>880</v>
      </c>
      <c r="O17" s="25">
        <v>17797</v>
      </c>
      <c r="P17" s="26">
        <f t="shared" si="3"/>
        <v>100520.36</v>
      </c>
      <c r="Q17" s="26">
        <f t="shared" si="4"/>
        <v>245325.18</v>
      </c>
      <c r="R17" s="25">
        <f t="shared" si="4"/>
        <v>2680</v>
      </c>
      <c r="S17" s="25">
        <f t="shared" si="4"/>
        <v>53304</v>
      </c>
      <c r="T17" s="26">
        <f t="shared" si="5"/>
        <v>301309.18</v>
      </c>
      <c r="U17" s="26">
        <v>81499.179999999993</v>
      </c>
      <c r="V17" s="25">
        <v>1520</v>
      </c>
      <c r="W17" s="25">
        <v>19466</v>
      </c>
      <c r="X17" s="26">
        <f t="shared" si="6"/>
        <v>102485.18</v>
      </c>
      <c r="Y17" s="26">
        <v>83201.98</v>
      </c>
      <c r="Z17" s="25">
        <v>920</v>
      </c>
      <c r="AA17" s="25">
        <v>17908</v>
      </c>
      <c r="AB17" s="26">
        <f t="shared" si="7"/>
        <v>102029.98</v>
      </c>
      <c r="AC17" s="26">
        <v>83102.78</v>
      </c>
      <c r="AD17" s="25">
        <v>920</v>
      </c>
      <c r="AE17" s="25">
        <v>18207</v>
      </c>
      <c r="AF17" s="26">
        <f t="shared" si="8"/>
        <v>102229.78</v>
      </c>
      <c r="AG17" s="26">
        <f t="shared" si="9"/>
        <v>247803.93999999997</v>
      </c>
      <c r="AH17" s="25">
        <f t="shared" si="9"/>
        <v>3360</v>
      </c>
      <c r="AI17" s="25">
        <f t="shared" si="9"/>
        <v>55581</v>
      </c>
      <c r="AJ17" s="26">
        <f t="shared" si="10"/>
        <v>306744.93999999994</v>
      </c>
      <c r="AK17" s="26">
        <f t="shared" si="11"/>
        <v>493129.12</v>
      </c>
      <c r="AL17" s="25">
        <f t="shared" si="11"/>
        <v>6040</v>
      </c>
      <c r="AM17" s="25">
        <f t="shared" si="11"/>
        <v>108885</v>
      </c>
      <c r="AN17" s="26">
        <f t="shared" si="12"/>
        <v>608054.12</v>
      </c>
      <c r="AO17" s="26">
        <v>83300.679999999993</v>
      </c>
      <c r="AP17" s="25">
        <v>1680</v>
      </c>
      <c r="AQ17" s="25">
        <v>22888</v>
      </c>
      <c r="AR17" s="26">
        <f t="shared" si="13"/>
        <v>107868.68</v>
      </c>
      <c r="AS17" s="26">
        <v>69720.509999999995</v>
      </c>
      <c r="AT17" s="25">
        <v>1200</v>
      </c>
      <c r="AU17" s="25">
        <v>15368</v>
      </c>
      <c r="AV17" s="26">
        <f t="shared" si="0"/>
        <v>86288.51</v>
      </c>
      <c r="AW17" s="26">
        <v>72362.238754644801</v>
      </c>
      <c r="AX17" s="25">
        <v>1343.8783464772432</v>
      </c>
      <c r="AY17" s="25">
        <v>14845.420740383197</v>
      </c>
      <c r="AZ17" s="26">
        <f t="shared" si="14"/>
        <v>88551.53784150524</v>
      </c>
      <c r="BA17" s="26">
        <f t="shared" si="15"/>
        <v>225383.42875464482</v>
      </c>
      <c r="BB17" s="25">
        <f t="shared" si="15"/>
        <v>4223.8783464772432</v>
      </c>
      <c r="BC17" s="25">
        <f t="shared" si="15"/>
        <v>53101.420740383197</v>
      </c>
      <c r="BD17" s="26">
        <f t="shared" si="16"/>
        <v>282708.72784150526</v>
      </c>
      <c r="BE17" s="26">
        <f>+VLOOKUP(B17,'[1]alocare L+AP'!B:M,12,0)</f>
        <v>61324.610360000006</v>
      </c>
      <c r="BF17" s="25">
        <f>+VLOOKUP(B17,[1]ap!B:K,10,0)</f>
        <v>657.67160000000013</v>
      </c>
      <c r="BG17" s="25">
        <f>+VLOOKUP(B17,'[1]alocare RX'!B:M,12,0)</f>
        <v>13686.78674</v>
      </c>
      <c r="BH17" s="26">
        <f t="shared" si="17"/>
        <v>75669.068700000003</v>
      </c>
      <c r="BI17" s="26">
        <f>+VLOOKUP(B17,'[1]alocare L+AP'!B:N,13,0)</f>
        <v>54645.6924</v>
      </c>
      <c r="BJ17" s="25">
        <f>+VLOOKUP(B17,[1]ap!B:L,11,0)</f>
        <v>586.04399999999998</v>
      </c>
      <c r="BK17" s="25">
        <f>+VLOOKUP(B17,'[1]alocare RX'!B:N,13,0)</f>
        <v>12196.146599999998</v>
      </c>
      <c r="BL17" s="26">
        <f t="shared" si="18"/>
        <v>67427.883000000002</v>
      </c>
      <c r="BM17" s="26">
        <f>+VLOOKUP(B17,'[1]alocare L+AP'!B:O,14,0)</f>
        <v>45429.584049483397</v>
      </c>
      <c r="BN17" s="25">
        <f>+VLOOKUP(B17,[1]ap!B:M,12,0)</f>
        <v>487.206474754</v>
      </c>
      <c r="BO17" s="25">
        <f>+VLOOKUP(B17,'[1]alocare RX'!B:O,14,0)</f>
        <v>10139.241406053099</v>
      </c>
      <c r="BP17" s="26">
        <f t="shared" si="19"/>
        <v>56056.031930290497</v>
      </c>
      <c r="BQ17" s="26">
        <f t="shared" si="20"/>
        <v>161399.8868094834</v>
      </c>
      <c r="BR17" s="25">
        <f t="shared" si="20"/>
        <v>1730.9220747540001</v>
      </c>
      <c r="BS17" s="25">
        <f t="shared" si="20"/>
        <v>36022.174746053097</v>
      </c>
      <c r="BT17" s="26">
        <f t="shared" si="21"/>
        <v>199152.98363029049</v>
      </c>
      <c r="BU17" s="26">
        <f t="shared" si="22"/>
        <v>386783.31556412822</v>
      </c>
      <c r="BV17" s="25">
        <f t="shared" si="23"/>
        <v>5954.8004212312435</v>
      </c>
      <c r="BW17" s="25">
        <f t="shared" si="23"/>
        <v>89123.595486436301</v>
      </c>
      <c r="BX17" s="26">
        <f t="shared" si="24"/>
        <v>481861.7114717958</v>
      </c>
      <c r="BY17" s="26">
        <f t="shared" si="25"/>
        <v>879912.43556412822</v>
      </c>
      <c r="BZ17" s="25">
        <f t="shared" si="25"/>
        <v>11994.800421231244</v>
      </c>
      <c r="CA17" s="25">
        <f t="shared" si="25"/>
        <v>198008.5954864363</v>
      </c>
      <c r="CB17" s="26">
        <f t="shared" si="26"/>
        <v>1089915.8314717957</v>
      </c>
    </row>
    <row r="18" spans="1:80" ht="15">
      <c r="A18" s="19">
        <v>10</v>
      </c>
      <c r="B18" s="20" t="s">
        <v>50</v>
      </c>
      <c r="C18" s="27" t="s">
        <v>51</v>
      </c>
      <c r="D18" s="22" t="s">
        <v>52</v>
      </c>
      <c r="E18" s="23"/>
      <c r="F18" s="23"/>
      <c r="G18" s="24">
        <v>120485</v>
      </c>
      <c r="H18" s="22">
        <f t="shared" si="1"/>
        <v>120485</v>
      </c>
      <c r="I18" s="25"/>
      <c r="J18" s="25"/>
      <c r="K18" s="25">
        <v>119720</v>
      </c>
      <c r="L18" s="26">
        <f t="shared" si="2"/>
        <v>119720</v>
      </c>
      <c r="M18" s="26"/>
      <c r="N18" s="25"/>
      <c r="O18" s="25">
        <v>122360</v>
      </c>
      <c r="P18" s="26">
        <f t="shared" si="3"/>
        <v>122360</v>
      </c>
      <c r="Q18" s="26">
        <f t="shared" si="4"/>
        <v>0</v>
      </c>
      <c r="R18" s="25">
        <f t="shared" si="4"/>
        <v>0</v>
      </c>
      <c r="S18" s="25">
        <f t="shared" si="4"/>
        <v>362565</v>
      </c>
      <c r="T18" s="26">
        <f t="shared" si="5"/>
        <v>362565</v>
      </c>
      <c r="U18" s="26"/>
      <c r="V18" s="25"/>
      <c r="W18" s="25">
        <v>132440</v>
      </c>
      <c r="X18" s="26">
        <f t="shared" si="6"/>
        <v>132440</v>
      </c>
      <c r="Y18" s="26"/>
      <c r="Z18" s="25"/>
      <c r="AA18" s="25">
        <v>121310</v>
      </c>
      <c r="AB18" s="26">
        <f t="shared" si="7"/>
        <v>121310</v>
      </c>
      <c r="AC18" s="26"/>
      <c r="AD18" s="25"/>
      <c r="AE18" s="25">
        <v>120825</v>
      </c>
      <c r="AF18" s="26">
        <f t="shared" si="8"/>
        <v>120825</v>
      </c>
      <c r="AG18" s="26">
        <f t="shared" si="9"/>
        <v>0</v>
      </c>
      <c r="AH18" s="25">
        <f t="shared" si="9"/>
        <v>0</v>
      </c>
      <c r="AI18" s="25">
        <f t="shared" si="9"/>
        <v>374575</v>
      </c>
      <c r="AJ18" s="26">
        <f t="shared" si="10"/>
        <v>374575</v>
      </c>
      <c r="AK18" s="26">
        <f t="shared" si="11"/>
        <v>0</v>
      </c>
      <c r="AL18" s="25">
        <f t="shared" si="11"/>
        <v>0</v>
      </c>
      <c r="AM18" s="25">
        <f t="shared" si="11"/>
        <v>737140</v>
      </c>
      <c r="AN18" s="26">
        <f t="shared" si="12"/>
        <v>737140</v>
      </c>
      <c r="AO18" s="26"/>
      <c r="AP18" s="25"/>
      <c r="AQ18" s="25">
        <v>122225</v>
      </c>
      <c r="AR18" s="26">
        <f t="shared" si="13"/>
        <v>122225</v>
      </c>
      <c r="AS18" s="26"/>
      <c r="AT18" s="25"/>
      <c r="AU18" s="25">
        <v>93265</v>
      </c>
      <c r="AV18" s="26">
        <f t="shared" si="0"/>
        <v>93265</v>
      </c>
      <c r="AW18" s="26">
        <v>0</v>
      </c>
      <c r="AX18" s="25">
        <v>0</v>
      </c>
      <c r="AY18" s="25">
        <v>97315.849320882407</v>
      </c>
      <c r="AZ18" s="26">
        <f t="shared" si="14"/>
        <v>97315.849320882407</v>
      </c>
      <c r="BA18" s="26">
        <f t="shared" si="15"/>
        <v>0</v>
      </c>
      <c r="BB18" s="25">
        <f t="shared" si="15"/>
        <v>0</v>
      </c>
      <c r="BC18" s="25">
        <f t="shared" si="15"/>
        <v>312805.84932088241</v>
      </c>
      <c r="BD18" s="26">
        <f t="shared" si="16"/>
        <v>312805.84932088241</v>
      </c>
      <c r="BE18" s="26"/>
      <c r="BF18" s="25"/>
      <c r="BG18" s="25">
        <f>+VLOOKUP(B18,'[1]alocare RX'!B:M,12,0)</f>
        <v>82471.972180000012</v>
      </c>
      <c r="BH18" s="26">
        <f t="shared" si="17"/>
        <v>82471.972180000012</v>
      </c>
      <c r="BI18" s="26"/>
      <c r="BJ18" s="25"/>
      <c r="BK18" s="25">
        <f>+VLOOKUP(B18,'[1]alocare RX'!B:N,13,0)</f>
        <v>73489.876199999999</v>
      </c>
      <c r="BL18" s="26">
        <f t="shared" si="18"/>
        <v>73489.876199999999</v>
      </c>
      <c r="BM18" s="26"/>
      <c r="BN18" s="25"/>
      <c r="BO18" s="25">
        <f>+VLOOKUP(B18,'[1]alocare RX'!B:O,14,0)</f>
        <v>61095.657516346706</v>
      </c>
      <c r="BP18" s="26">
        <f t="shared" si="19"/>
        <v>61095.657516346706</v>
      </c>
      <c r="BQ18" s="26">
        <f t="shared" si="20"/>
        <v>0</v>
      </c>
      <c r="BR18" s="25">
        <f t="shared" si="20"/>
        <v>0</v>
      </c>
      <c r="BS18" s="25">
        <f t="shared" si="20"/>
        <v>217057.5058963467</v>
      </c>
      <c r="BT18" s="26">
        <f t="shared" si="21"/>
        <v>217057.5058963467</v>
      </c>
      <c r="BU18" s="26">
        <f t="shared" si="22"/>
        <v>0</v>
      </c>
      <c r="BV18" s="25">
        <f t="shared" si="23"/>
        <v>0</v>
      </c>
      <c r="BW18" s="25">
        <f t="shared" si="23"/>
        <v>529863.35521722911</v>
      </c>
      <c r="BX18" s="26">
        <f t="shared" si="24"/>
        <v>529863.35521722911</v>
      </c>
      <c r="BY18" s="26">
        <f t="shared" si="25"/>
        <v>0</v>
      </c>
      <c r="BZ18" s="25">
        <f t="shared" si="25"/>
        <v>0</v>
      </c>
      <c r="CA18" s="25">
        <f t="shared" si="25"/>
        <v>1267003.3552172291</v>
      </c>
      <c r="CB18" s="26">
        <f t="shared" si="26"/>
        <v>1267003.3552172291</v>
      </c>
    </row>
    <row r="19" spans="1:80" ht="15">
      <c r="A19" s="19">
        <v>11</v>
      </c>
      <c r="B19" s="20" t="s">
        <v>53</v>
      </c>
      <c r="C19" s="21" t="s">
        <v>54</v>
      </c>
      <c r="D19" s="22" t="s">
        <v>55</v>
      </c>
      <c r="E19" s="23"/>
      <c r="F19" s="23">
        <v>36140</v>
      </c>
      <c r="G19" s="24"/>
      <c r="H19" s="22">
        <f t="shared" si="1"/>
        <v>36140</v>
      </c>
      <c r="I19" s="25">
        <v>0</v>
      </c>
      <c r="J19" s="25">
        <v>36390</v>
      </c>
      <c r="K19" s="25"/>
      <c r="L19" s="26">
        <f t="shared" si="2"/>
        <v>36390</v>
      </c>
      <c r="M19" s="26"/>
      <c r="N19" s="25">
        <v>35980</v>
      </c>
      <c r="O19" s="25"/>
      <c r="P19" s="26">
        <f t="shared" si="3"/>
        <v>35980</v>
      </c>
      <c r="Q19" s="26">
        <f t="shared" si="4"/>
        <v>0</v>
      </c>
      <c r="R19" s="25">
        <f t="shared" si="4"/>
        <v>108510</v>
      </c>
      <c r="S19" s="25">
        <f t="shared" si="4"/>
        <v>0</v>
      </c>
      <c r="T19" s="26">
        <f t="shared" si="5"/>
        <v>108510</v>
      </c>
      <c r="U19" s="26">
        <v>0</v>
      </c>
      <c r="V19" s="25">
        <v>35910</v>
      </c>
      <c r="W19" s="25">
        <v>0</v>
      </c>
      <c r="X19" s="26">
        <f t="shared" si="6"/>
        <v>35910</v>
      </c>
      <c r="Y19" s="26">
        <v>0</v>
      </c>
      <c r="Z19" s="25">
        <v>36710</v>
      </c>
      <c r="AA19" s="25">
        <v>0</v>
      </c>
      <c r="AB19" s="26">
        <f t="shared" si="7"/>
        <v>36710</v>
      </c>
      <c r="AC19" s="26">
        <v>0</v>
      </c>
      <c r="AD19" s="25">
        <v>36300</v>
      </c>
      <c r="AE19" s="25">
        <v>0</v>
      </c>
      <c r="AF19" s="26">
        <f t="shared" si="8"/>
        <v>36300</v>
      </c>
      <c r="AG19" s="26">
        <f t="shared" si="9"/>
        <v>0</v>
      </c>
      <c r="AH19" s="25">
        <f t="shared" si="9"/>
        <v>108920</v>
      </c>
      <c r="AI19" s="25">
        <f t="shared" si="9"/>
        <v>0</v>
      </c>
      <c r="AJ19" s="26">
        <f t="shared" si="10"/>
        <v>108920</v>
      </c>
      <c r="AK19" s="26">
        <f t="shared" si="11"/>
        <v>0</v>
      </c>
      <c r="AL19" s="25">
        <f t="shared" si="11"/>
        <v>217430</v>
      </c>
      <c r="AM19" s="25">
        <f t="shared" si="11"/>
        <v>0</v>
      </c>
      <c r="AN19" s="26">
        <f t="shared" si="12"/>
        <v>217430</v>
      </c>
      <c r="AO19" s="26">
        <v>0</v>
      </c>
      <c r="AP19" s="25">
        <v>64830</v>
      </c>
      <c r="AQ19" s="25">
        <v>0</v>
      </c>
      <c r="AR19" s="26">
        <f t="shared" si="13"/>
        <v>64830</v>
      </c>
      <c r="AS19" s="26">
        <v>0</v>
      </c>
      <c r="AT19" s="25">
        <v>23110</v>
      </c>
      <c r="AU19" s="25">
        <v>0</v>
      </c>
      <c r="AV19" s="26">
        <f t="shared" si="0"/>
        <v>23110</v>
      </c>
      <c r="AW19" s="26">
        <v>0</v>
      </c>
      <c r="AX19" s="25">
        <v>43399.285588275015</v>
      </c>
      <c r="AY19" s="25">
        <v>0</v>
      </c>
      <c r="AZ19" s="26">
        <f t="shared" si="14"/>
        <v>43399.285588275015</v>
      </c>
      <c r="BA19" s="26">
        <f t="shared" si="15"/>
        <v>0</v>
      </c>
      <c r="BB19" s="25">
        <f t="shared" si="15"/>
        <v>131339.285588275</v>
      </c>
      <c r="BC19" s="25">
        <f t="shared" si="15"/>
        <v>0</v>
      </c>
      <c r="BD19" s="26">
        <f t="shared" si="16"/>
        <v>131339.285588275</v>
      </c>
      <c r="BE19" s="26"/>
      <c r="BF19" s="25">
        <f>+VLOOKUP(B19,[1]ap!B:K,10,0)</f>
        <v>20305.197560000001</v>
      </c>
      <c r="BG19" s="25"/>
      <c r="BH19" s="26">
        <f t="shared" si="17"/>
        <v>20305.197560000001</v>
      </c>
      <c r="BI19" s="26"/>
      <c r="BJ19" s="25">
        <f>+VLOOKUP(B19,[1]ap!B:L,11,0)</f>
        <v>18093.740399999999</v>
      </c>
      <c r="BK19" s="25"/>
      <c r="BL19" s="26">
        <f t="shared" si="18"/>
        <v>18093.740399999999</v>
      </c>
      <c r="BM19" s="26"/>
      <c r="BN19" s="25">
        <f>+VLOOKUP(B19,[1]ap!B:M,12,0)</f>
        <v>15042.1938888514</v>
      </c>
      <c r="BO19" s="25"/>
      <c r="BP19" s="26">
        <f t="shared" si="19"/>
        <v>15042.1938888514</v>
      </c>
      <c r="BQ19" s="26">
        <f t="shared" si="20"/>
        <v>0</v>
      </c>
      <c r="BR19" s="25">
        <f t="shared" si="20"/>
        <v>53441.131848851393</v>
      </c>
      <c r="BS19" s="25">
        <f t="shared" si="20"/>
        <v>0</v>
      </c>
      <c r="BT19" s="26">
        <f t="shared" si="21"/>
        <v>53441.131848851393</v>
      </c>
      <c r="BU19" s="26">
        <f t="shared" si="22"/>
        <v>0</v>
      </c>
      <c r="BV19" s="25">
        <f t="shared" si="23"/>
        <v>184780.41743712639</v>
      </c>
      <c r="BW19" s="25">
        <f t="shared" si="23"/>
        <v>0</v>
      </c>
      <c r="BX19" s="26">
        <f t="shared" si="24"/>
        <v>184780.41743712639</v>
      </c>
      <c r="BY19" s="26">
        <f t="shared" si="25"/>
        <v>0</v>
      </c>
      <c r="BZ19" s="25">
        <f t="shared" si="25"/>
        <v>402210.41743712639</v>
      </c>
      <c r="CA19" s="25">
        <f t="shared" si="25"/>
        <v>0</v>
      </c>
      <c r="CB19" s="26">
        <f t="shared" si="26"/>
        <v>402210.41743712639</v>
      </c>
    </row>
    <row r="20" spans="1:80" ht="15">
      <c r="A20" s="19">
        <v>12</v>
      </c>
      <c r="B20" s="20" t="s">
        <v>56</v>
      </c>
      <c r="C20" s="21" t="s">
        <v>51</v>
      </c>
      <c r="D20" s="22" t="s">
        <v>57</v>
      </c>
      <c r="E20" s="23"/>
      <c r="F20" s="23"/>
      <c r="G20" s="24">
        <v>7504</v>
      </c>
      <c r="H20" s="22">
        <f t="shared" si="1"/>
        <v>7504</v>
      </c>
      <c r="I20" s="25"/>
      <c r="J20" s="25"/>
      <c r="K20" s="25">
        <v>10937</v>
      </c>
      <c r="L20" s="26">
        <f t="shared" si="2"/>
        <v>10937</v>
      </c>
      <c r="M20" s="26"/>
      <c r="N20" s="25"/>
      <c r="O20" s="25">
        <v>9870</v>
      </c>
      <c r="P20" s="26">
        <f t="shared" si="3"/>
        <v>9870</v>
      </c>
      <c r="Q20" s="26">
        <f t="shared" si="4"/>
        <v>0</v>
      </c>
      <c r="R20" s="25">
        <f t="shared" si="4"/>
        <v>0</v>
      </c>
      <c r="S20" s="25">
        <f t="shared" si="4"/>
        <v>28311</v>
      </c>
      <c r="T20" s="26">
        <f t="shared" si="5"/>
        <v>28311</v>
      </c>
      <c r="U20" s="26"/>
      <c r="V20" s="25"/>
      <c r="W20" s="25">
        <v>7261</v>
      </c>
      <c r="X20" s="26">
        <f t="shared" si="6"/>
        <v>7261</v>
      </c>
      <c r="Y20" s="26"/>
      <c r="Z20" s="25"/>
      <c r="AA20" s="25">
        <v>9592</v>
      </c>
      <c r="AB20" s="26">
        <f t="shared" si="7"/>
        <v>9592</v>
      </c>
      <c r="AC20" s="26"/>
      <c r="AD20" s="25"/>
      <c r="AE20" s="25">
        <v>6448</v>
      </c>
      <c r="AF20" s="26">
        <f t="shared" si="8"/>
        <v>6448</v>
      </c>
      <c r="AG20" s="26">
        <f t="shared" si="9"/>
        <v>0</v>
      </c>
      <c r="AH20" s="25">
        <f t="shared" si="9"/>
        <v>0</v>
      </c>
      <c r="AI20" s="25">
        <f t="shared" si="9"/>
        <v>23301</v>
      </c>
      <c r="AJ20" s="26">
        <f t="shared" si="10"/>
        <v>23301</v>
      </c>
      <c r="AK20" s="26">
        <f t="shared" si="11"/>
        <v>0</v>
      </c>
      <c r="AL20" s="25">
        <f t="shared" si="11"/>
        <v>0</v>
      </c>
      <c r="AM20" s="25">
        <f t="shared" si="11"/>
        <v>51612</v>
      </c>
      <c r="AN20" s="26">
        <f t="shared" si="12"/>
        <v>51612</v>
      </c>
      <c r="AO20" s="26"/>
      <c r="AP20" s="25"/>
      <c r="AQ20" s="25">
        <v>4742</v>
      </c>
      <c r="AR20" s="26">
        <f t="shared" si="13"/>
        <v>4742</v>
      </c>
      <c r="AS20" s="26"/>
      <c r="AT20" s="25"/>
      <c r="AU20" s="25">
        <v>8487</v>
      </c>
      <c r="AV20" s="26">
        <f t="shared" si="0"/>
        <v>8487</v>
      </c>
      <c r="AW20" s="26">
        <v>0</v>
      </c>
      <c r="AX20" s="25">
        <v>0</v>
      </c>
      <c r="AY20" s="25">
        <v>15974.457608398399</v>
      </c>
      <c r="AZ20" s="26">
        <f t="shared" si="14"/>
        <v>15974.457608398399</v>
      </c>
      <c r="BA20" s="26">
        <f t="shared" si="15"/>
        <v>0</v>
      </c>
      <c r="BB20" s="25">
        <f t="shared" si="15"/>
        <v>0</v>
      </c>
      <c r="BC20" s="25">
        <f t="shared" si="15"/>
        <v>29203.457608398399</v>
      </c>
      <c r="BD20" s="26">
        <f t="shared" si="16"/>
        <v>29203.457608398399</v>
      </c>
      <c r="BE20" s="26"/>
      <c r="BF20" s="25"/>
      <c r="BG20" s="25">
        <f>+VLOOKUP(B20,'[1]alocare RX'!B:M,12,0)</f>
        <v>13537.825880000002</v>
      </c>
      <c r="BH20" s="26">
        <f t="shared" si="17"/>
        <v>13537.825880000002</v>
      </c>
      <c r="BI20" s="26"/>
      <c r="BJ20" s="25"/>
      <c r="BK20" s="25">
        <f>+VLOOKUP(B20,'[1]alocare RX'!B:N,13,0)</f>
        <v>12063.4092</v>
      </c>
      <c r="BL20" s="26">
        <f t="shared" si="18"/>
        <v>12063.4092</v>
      </c>
      <c r="BM20" s="26"/>
      <c r="BN20" s="25"/>
      <c r="BO20" s="25">
        <f>+VLOOKUP(B20,'[1]alocare RX'!B:O,14,0)</f>
        <v>10028.890441412201</v>
      </c>
      <c r="BP20" s="26">
        <f t="shared" si="19"/>
        <v>10028.890441412201</v>
      </c>
      <c r="BQ20" s="26">
        <f t="shared" si="20"/>
        <v>0</v>
      </c>
      <c r="BR20" s="25">
        <f t="shared" si="20"/>
        <v>0</v>
      </c>
      <c r="BS20" s="25">
        <f t="shared" si="20"/>
        <v>35630.125521412207</v>
      </c>
      <c r="BT20" s="26">
        <f t="shared" si="21"/>
        <v>35630.125521412207</v>
      </c>
      <c r="BU20" s="26">
        <f t="shared" si="22"/>
        <v>0</v>
      </c>
      <c r="BV20" s="25">
        <f t="shared" si="23"/>
        <v>0</v>
      </c>
      <c r="BW20" s="25">
        <f t="shared" si="23"/>
        <v>64833.583129810606</v>
      </c>
      <c r="BX20" s="26">
        <f t="shared" si="24"/>
        <v>64833.583129810606</v>
      </c>
      <c r="BY20" s="26">
        <f t="shared" si="25"/>
        <v>0</v>
      </c>
      <c r="BZ20" s="25">
        <f t="shared" si="25"/>
        <v>0</v>
      </c>
      <c r="CA20" s="25">
        <f t="shared" si="25"/>
        <v>116445.58312981061</v>
      </c>
      <c r="CB20" s="26">
        <f t="shared" si="26"/>
        <v>116445.58312981061</v>
      </c>
    </row>
    <row r="21" spans="1:80" ht="15.75">
      <c r="A21" s="19">
        <v>13</v>
      </c>
      <c r="B21" s="28" t="s">
        <v>58</v>
      </c>
      <c r="C21" s="21" t="s">
        <v>59</v>
      </c>
      <c r="D21" s="22" t="s">
        <v>60</v>
      </c>
      <c r="E21" s="23">
        <v>65043.98</v>
      </c>
      <c r="F21" s="23">
        <v>1080</v>
      </c>
      <c r="G21" s="24">
        <v>0</v>
      </c>
      <c r="H21" s="22">
        <f t="shared" si="1"/>
        <v>66123.98000000001</v>
      </c>
      <c r="I21" s="25">
        <v>79216.570000000007</v>
      </c>
      <c r="J21" s="25">
        <v>1480</v>
      </c>
      <c r="K21" s="25">
        <v>0</v>
      </c>
      <c r="L21" s="26">
        <f t="shared" si="2"/>
        <v>80696.570000000007</v>
      </c>
      <c r="M21" s="26">
        <v>72913.64</v>
      </c>
      <c r="N21" s="25">
        <v>2040</v>
      </c>
      <c r="O21" s="25">
        <v>0</v>
      </c>
      <c r="P21" s="26">
        <f t="shared" si="3"/>
        <v>74953.64</v>
      </c>
      <c r="Q21" s="26">
        <f t="shared" si="4"/>
        <v>217174.19</v>
      </c>
      <c r="R21" s="25">
        <f t="shared" si="4"/>
        <v>4600</v>
      </c>
      <c r="S21" s="25">
        <f t="shared" si="4"/>
        <v>0</v>
      </c>
      <c r="T21" s="26">
        <f t="shared" si="5"/>
        <v>221774.19</v>
      </c>
      <c r="U21" s="26">
        <v>79752.67</v>
      </c>
      <c r="V21" s="25">
        <v>1160</v>
      </c>
      <c r="W21" s="25">
        <v>0</v>
      </c>
      <c r="X21" s="26">
        <f t="shared" si="6"/>
        <v>80912.67</v>
      </c>
      <c r="Y21" s="26">
        <v>73246.41</v>
      </c>
      <c r="Z21" s="25">
        <v>1560</v>
      </c>
      <c r="AA21" s="25">
        <v>0</v>
      </c>
      <c r="AB21" s="26">
        <f t="shared" si="7"/>
        <v>74806.41</v>
      </c>
      <c r="AC21" s="26">
        <v>73199.02</v>
      </c>
      <c r="AD21" s="25">
        <v>1480</v>
      </c>
      <c r="AE21" s="25">
        <v>0</v>
      </c>
      <c r="AF21" s="26">
        <f t="shared" si="8"/>
        <v>74679.02</v>
      </c>
      <c r="AG21" s="26">
        <f t="shared" si="9"/>
        <v>226198.10000000003</v>
      </c>
      <c r="AH21" s="25">
        <f t="shared" si="9"/>
        <v>4200</v>
      </c>
      <c r="AI21" s="25">
        <f t="shared" si="9"/>
        <v>0</v>
      </c>
      <c r="AJ21" s="26">
        <f t="shared" si="10"/>
        <v>230398.10000000003</v>
      </c>
      <c r="AK21" s="26">
        <f t="shared" si="11"/>
        <v>443372.29000000004</v>
      </c>
      <c r="AL21" s="25">
        <f t="shared" si="11"/>
        <v>8800</v>
      </c>
      <c r="AM21" s="25">
        <f t="shared" si="11"/>
        <v>0</v>
      </c>
      <c r="AN21" s="26">
        <f t="shared" si="12"/>
        <v>452172.29000000004</v>
      </c>
      <c r="AO21" s="26">
        <v>81187.87</v>
      </c>
      <c r="AP21" s="25">
        <v>1640</v>
      </c>
      <c r="AQ21" s="25">
        <v>0</v>
      </c>
      <c r="AR21" s="26">
        <f t="shared" si="13"/>
        <v>82827.87</v>
      </c>
      <c r="AS21" s="26">
        <v>51687.34</v>
      </c>
      <c r="AT21" s="25">
        <v>1200</v>
      </c>
      <c r="AU21" s="25">
        <v>0</v>
      </c>
      <c r="AV21" s="26">
        <f t="shared" si="0"/>
        <v>52887.34</v>
      </c>
      <c r="AW21" s="26">
        <v>56560.594999393601</v>
      </c>
      <c r="AX21" s="25">
        <v>6068.5593170112006</v>
      </c>
      <c r="AY21" s="25">
        <v>0</v>
      </c>
      <c r="AZ21" s="26">
        <f t="shared" si="14"/>
        <v>62629.154316404805</v>
      </c>
      <c r="BA21" s="26">
        <f t="shared" si="15"/>
        <v>189435.80499939359</v>
      </c>
      <c r="BB21" s="25">
        <f t="shared" si="15"/>
        <v>8908.5593170112006</v>
      </c>
      <c r="BC21" s="25">
        <f t="shared" si="15"/>
        <v>0</v>
      </c>
      <c r="BD21" s="26">
        <f t="shared" si="16"/>
        <v>198344.3643164048</v>
      </c>
      <c r="BE21" s="26">
        <f>+VLOOKUP(B21,'[1]alocare L+AP'!B:M,12,0)</f>
        <v>47933.238520000006</v>
      </c>
      <c r="BF21" s="25">
        <f>+VLOOKUP(B21,[1]ap!B:K,10,0)</f>
        <v>5142.9038400000009</v>
      </c>
      <c r="BG21" s="25"/>
      <c r="BH21" s="26">
        <f t="shared" si="17"/>
        <v>53076.142360000005</v>
      </c>
      <c r="BI21" s="26">
        <f>+VLOOKUP(B21,'[1]alocare L+AP'!B:N,13,0)</f>
        <v>42712.786800000002</v>
      </c>
      <c r="BJ21" s="25">
        <f>+VLOOKUP(B21,[1]ap!B:L,11,0)</f>
        <v>4582.7856000000002</v>
      </c>
      <c r="BK21" s="25"/>
      <c r="BL21" s="26">
        <f t="shared" si="18"/>
        <v>47295.572400000005</v>
      </c>
      <c r="BM21" s="26">
        <f>+VLOOKUP(B21,'[1]alocare L+AP'!B:O,14,0)</f>
        <v>35509.1875076738</v>
      </c>
      <c r="BN21" s="25">
        <f>+VLOOKUP(B21,[1]ap!B:M,12,0)</f>
        <v>3809.8893883896003</v>
      </c>
      <c r="BO21" s="25"/>
      <c r="BP21" s="26">
        <f t="shared" si="19"/>
        <v>39319.076896063401</v>
      </c>
      <c r="BQ21" s="26">
        <f t="shared" si="20"/>
        <v>126155.21282767382</v>
      </c>
      <c r="BR21" s="25">
        <f t="shared" si="20"/>
        <v>13535.578828389602</v>
      </c>
      <c r="BS21" s="25">
        <f t="shared" si="20"/>
        <v>0</v>
      </c>
      <c r="BT21" s="26">
        <f t="shared" si="21"/>
        <v>139690.79165606343</v>
      </c>
      <c r="BU21" s="26">
        <f t="shared" si="22"/>
        <v>315591.01782706741</v>
      </c>
      <c r="BV21" s="25">
        <f t="shared" si="23"/>
        <v>22444.138145400801</v>
      </c>
      <c r="BW21" s="25">
        <f t="shared" si="23"/>
        <v>0</v>
      </c>
      <c r="BX21" s="26">
        <f t="shared" si="24"/>
        <v>338035.1559724682</v>
      </c>
      <c r="BY21" s="26">
        <f t="shared" si="25"/>
        <v>758963.30782706745</v>
      </c>
      <c r="BZ21" s="25">
        <f t="shared" si="25"/>
        <v>31244.138145400801</v>
      </c>
      <c r="CA21" s="25">
        <f t="shared" si="25"/>
        <v>0</v>
      </c>
      <c r="CB21" s="26">
        <f t="shared" si="26"/>
        <v>790207.44597246824</v>
      </c>
    </row>
    <row r="22" spans="1:80" ht="15">
      <c r="A22" s="19">
        <v>14</v>
      </c>
      <c r="B22" s="20" t="s">
        <v>61</v>
      </c>
      <c r="C22" s="21" t="s">
        <v>33</v>
      </c>
      <c r="D22" s="22" t="s">
        <v>62</v>
      </c>
      <c r="E22" s="23">
        <v>395327.86</v>
      </c>
      <c r="F22" s="23">
        <v>19360</v>
      </c>
      <c r="G22" s="24">
        <v>486608</v>
      </c>
      <c r="H22" s="22">
        <f t="shared" si="1"/>
        <v>901295.86</v>
      </c>
      <c r="I22" s="25">
        <v>397156.47</v>
      </c>
      <c r="J22" s="25">
        <v>19520</v>
      </c>
      <c r="K22" s="25">
        <v>486839</v>
      </c>
      <c r="L22" s="26">
        <f t="shared" si="2"/>
        <v>903515.47</v>
      </c>
      <c r="M22" s="26">
        <v>398405.12</v>
      </c>
      <c r="N22" s="25">
        <v>19560</v>
      </c>
      <c r="O22" s="25">
        <v>487213</v>
      </c>
      <c r="P22" s="26">
        <f t="shared" si="3"/>
        <v>905178.12</v>
      </c>
      <c r="Q22" s="26">
        <f t="shared" si="4"/>
        <v>1190889.45</v>
      </c>
      <c r="R22" s="25">
        <f t="shared" si="4"/>
        <v>58440</v>
      </c>
      <c r="S22" s="25">
        <f t="shared" si="4"/>
        <v>1460660</v>
      </c>
      <c r="T22" s="26">
        <f t="shared" si="5"/>
        <v>2709989.45</v>
      </c>
      <c r="U22" s="26">
        <v>438413.92</v>
      </c>
      <c r="V22" s="25">
        <v>26600</v>
      </c>
      <c r="W22" s="25">
        <v>536937</v>
      </c>
      <c r="X22" s="26">
        <f t="shared" si="6"/>
        <v>1001950.9199999999</v>
      </c>
      <c r="Y22" s="26">
        <v>400084.09</v>
      </c>
      <c r="Z22" s="25">
        <v>23240</v>
      </c>
      <c r="AA22" s="25">
        <v>489296</v>
      </c>
      <c r="AB22" s="26">
        <f t="shared" si="7"/>
        <v>912620.09000000008</v>
      </c>
      <c r="AC22" s="26">
        <v>400088.22</v>
      </c>
      <c r="AD22" s="25">
        <v>19520</v>
      </c>
      <c r="AE22" s="25">
        <v>489296</v>
      </c>
      <c r="AF22" s="26">
        <f t="shared" si="8"/>
        <v>908904.22</v>
      </c>
      <c r="AG22" s="26">
        <f t="shared" si="9"/>
        <v>1238586.23</v>
      </c>
      <c r="AH22" s="25">
        <f t="shared" si="9"/>
        <v>69360</v>
      </c>
      <c r="AI22" s="25">
        <f t="shared" si="9"/>
        <v>1515529</v>
      </c>
      <c r="AJ22" s="26">
        <f t="shared" si="10"/>
        <v>2823475.23</v>
      </c>
      <c r="AK22" s="26">
        <f t="shared" si="11"/>
        <v>2429475.6799999997</v>
      </c>
      <c r="AL22" s="25">
        <f t="shared" si="11"/>
        <v>127800</v>
      </c>
      <c r="AM22" s="25">
        <f t="shared" si="11"/>
        <v>2976189</v>
      </c>
      <c r="AN22" s="26">
        <f t="shared" si="12"/>
        <v>5533464.6799999997</v>
      </c>
      <c r="AO22" s="26">
        <v>467221.77</v>
      </c>
      <c r="AP22" s="25">
        <v>20040</v>
      </c>
      <c r="AQ22" s="25">
        <v>496668</v>
      </c>
      <c r="AR22" s="26">
        <f t="shared" si="13"/>
        <v>983929.77</v>
      </c>
      <c r="AS22" s="26">
        <v>352246.55</v>
      </c>
      <c r="AT22" s="25">
        <v>22080</v>
      </c>
      <c r="AU22" s="25">
        <v>433627</v>
      </c>
      <c r="AV22" s="26">
        <f t="shared" si="0"/>
        <v>807953.55</v>
      </c>
      <c r="AW22" s="26">
        <v>460943.9842001698</v>
      </c>
      <c r="AX22" s="25">
        <v>17748.565740319998</v>
      </c>
      <c r="AY22" s="25">
        <v>449408.51275626803</v>
      </c>
      <c r="AZ22" s="26">
        <f t="shared" si="14"/>
        <v>928101.06269675784</v>
      </c>
      <c r="BA22" s="26">
        <f t="shared" si="15"/>
        <v>1280412.3042001699</v>
      </c>
      <c r="BB22" s="25">
        <f t="shared" si="15"/>
        <v>59868.565740320002</v>
      </c>
      <c r="BC22" s="25">
        <f t="shared" si="15"/>
        <v>1379703.512756268</v>
      </c>
      <c r="BD22" s="26">
        <f t="shared" si="16"/>
        <v>2719984.382696758</v>
      </c>
      <c r="BE22" s="26">
        <f>+VLOOKUP(B22,'[1]alocare L+AP'!B:M,12,0)</f>
        <v>309385.27050000004</v>
      </c>
      <c r="BF22" s="25">
        <f>+VLOOKUP(B22,[1]ap!B:K,10,0)</f>
        <v>15041.324000000001</v>
      </c>
      <c r="BG22" s="25">
        <f>+VLOOKUP(B22,'[1]alocare RX'!B:M,12,0)</f>
        <v>380858.89010000008</v>
      </c>
      <c r="BH22" s="26">
        <f t="shared" si="17"/>
        <v>705285.48460000008</v>
      </c>
      <c r="BI22" s="26">
        <f>+VLOOKUP(B22,'[1]alocare L+AP'!B:N,13,0)</f>
        <v>275689.84499999997</v>
      </c>
      <c r="BJ22" s="25">
        <f>+VLOOKUP(B22,[1]ap!B:L,11,0)</f>
        <v>13403.16</v>
      </c>
      <c r="BK22" s="25">
        <f>+VLOOKUP(B22,'[1]alocare RX'!B:N,13,0)</f>
        <v>339379.20900000003</v>
      </c>
      <c r="BL22" s="26">
        <f t="shared" si="18"/>
        <v>628472.21399999992</v>
      </c>
      <c r="BM22" s="26">
        <f>+VLOOKUP(B22,'[1]alocare L+AP'!B:O,14,0)</f>
        <v>229194.18594495748</v>
      </c>
      <c r="BN22" s="25">
        <f>+VLOOKUP(B22,[1]ap!B:M,12,0)</f>
        <v>11142.689515059999</v>
      </c>
      <c r="BO22" s="25">
        <f>+VLOOKUP(B22,'[1]alocare RX'!B:O,14,0)</f>
        <v>282142.20778933156</v>
      </c>
      <c r="BP22" s="26">
        <f t="shared" si="19"/>
        <v>522479.08324934903</v>
      </c>
      <c r="BQ22" s="26">
        <f t="shared" si="20"/>
        <v>814269.3014449575</v>
      </c>
      <c r="BR22" s="25">
        <f t="shared" si="20"/>
        <v>39587.17351506</v>
      </c>
      <c r="BS22" s="25">
        <f t="shared" si="20"/>
        <v>1002380.3068893317</v>
      </c>
      <c r="BT22" s="26">
        <f t="shared" si="21"/>
        <v>1856236.7818493492</v>
      </c>
      <c r="BU22" s="26">
        <f t="shared" si="22"/>
        <v>2094681.6056451274</v>
      </c>
      <c r="BV22" s="25">
        <f t="shared" si="23"/>
        <v>99455.739255380002</v>
      </c>
      <c r="BW22" s="25">
        <f t="shared" si="23"/>
        <v>2382083.8196455995</v>
      </c>
      <c r="BX22" s="26">
        <f t="shared" si="24"/>
        <v>4576221.1645461069</v>
      </c>
      <c r="BY22" s="26">
        <f t="shared" si="25"/>
        <v>4524157.2856451273</v>
      </c>
      <c r="BZ22" s="25">
        <f t="shared" si="25"/>
        <v>227255.73925538</v>
      </c>
      <c r="CA22" s="25">
        <f t="shared" si="25"/>
        <v>5358272.8196455995</v>
      </c>
      <c r="CB22" s="26">
        <f t="shared" si="26"/>
        <v>10109685.844546106</v>
      </c>
    </row>
    <row r="23" spans="1:80" ht="15">
      <c r="A23" s="19">
        <v>15</v>
      </c>
      <c r="B23" s="20" t="s">
        <v>63</v>
      </c>
      <c r="C23" s="21" t="s">
        <v>36</v>
      </c>
      <c r="D23" s="22" t="s">
        <v>64</v>
      </c>
      <c r="E23" s="23">
        <v>140971.89000000001</v>
      </c>
      <c r="F23" s="23"/>
      <c r="G23" s="24"/>
      <c r="H23" s="22">
        <f t="shared" si="1"/>
        <v>140971.89000000001</v>
      </c>
      <c r="I23" s="25">
        <v>141706.20000000001</v>
      </c>
      <c r="J23" s="25">
        <v>0</v>
      </c>
      <c r="K23" s="25">
        <v>0</v>
      </c>
      <c r="L23" s="26">
        <f t="shared" si="2"/>
        <v>141706.20000000001</v>
      </c>
      <c r="M23" s="26">
        <v>142815.4</v>
      </c>
      <c r="N23" s="25"/>
      <c r="O23" s="25"/>
      <c r="P23" s="26">
        <f t="shared" si="3"/>
        <v>142815.4</v>
      </c>
      <c r="Q23" s="26">
        <f t="shared" si="4"/>
        <v>425493.49</v>
      </c>
      <c r="R23" s="25">
        <f t="shared" si="4"/>
        <v>0</v>
      </c>
      <c r="S23" s="25">
        <f t="shared" si="4"/>
        <v>0</v>
      </c>
      <c r="T23" s="26">
        <f t="shared" si="5"/>
        <v>425493.49</v>
      </c>
      <c r="U23" s="26">
        <v>171484.43</v>
      </c>
      <c r="V23" s="25">
        <v>0</v>
      </c>
      <c r="W23" s="25">
        <v>0</v>
      </c>
      <c r="X23" s="26">
        <f t="shared" si="6"/>
        <v>171484.43</v>
      </c>
      <c r="Y23" s="26">
        <v>143241.10999999999</v>
      </c>
      <c r="Z23" s="25">
        <v>0</v>
      </c>
      <c r="AA23" s="25">
        <v>0</v>
      </c>
      <c r="AB23" s="26">
        <f t="shared" si="7"/>
        <v>143241.10999999999</v>
      </c>
      <c r="AC23" s="26">
        <v>129091.29</v>
      </c>
      <c r="AD23" s="25">
        <v>0</v>
      </c>
      <c r="AE23" s="25">
        <v>0</v>
      </c>
      <c r="AF23" s="26">
        <f t="shared" si="8"/>
        <v>129091.29</v>
      </c>
      <c r="AG23" s="26">
        <f t="shared" si="9"/>
        <v>443816.82999999996</v>
      </c>
      <c r="AH23" s="25">
        <f t="shared" si="9"/>
        <v>0</v>
      </c>
      <c r="AI23" s="25">
        <f t="shared" si="9"/>
        <v>0</v>
      </c>
      <c r="AJ23" s="26">
        <f t="shared" si="10"/>
        <v>443816.82999999996</v>
      </c>
      <c r="AK23" s="26">
        <f t="shared" si="11"/>
        <v>869310.32</v>
      </c>
      <c r="AL23" s="25">
        <f t="shared" si="11"/>
        <v>0</v>
      </c>
      <c r="AM23" s="25">
        <f t="shared" si="11"/>
        <v>0</v>
      </c>
      <c r="AN23" s="26">
        <f t="shared" si="12"/>
        <v>869310.32</v>
      </c>
      <c r="AO23" s="26">
        <v>167326.16</v>
      </c>
      <c r="AP23" s="25">
        <v>0</v>
      </c>
      <c r="AQ23" s="25">
        <v>0</v>
      </c>
      <c r="AR23" s="26">
        <f t="shared" si="13"/>
        <v>167326.16</v>
      </c>
      <c r="AS23" s="26">
        <v>153376.59</v>
      </c>
      <c r="AT23" s="25">
        <v>0</v>
      </c>
      <c r="AU23" s="25">
        <v>0</v>
      </c>
      <c r="AV23" s="26">
        <f t="shared" si="0"/>
        <v>153376.59</v>
      </c>
      <c r="AW23" s="26">
        <v>147268.38218749358</v>
      </c>
      <c r="AX23" s="25">
        <v>0</v>
      </c>
      <c r="AY23" s="25">
        <v>0</v>
      </c>
      <c r="AZ23" s="26">
        <f t="shared" si="14"/>
        <v>147268.38218749358</v>
      </c>
      <c r="BA23" s="26">
        <f t="shared" si="15"/>
        <v>467971.13218749361</v>
      </c>
      <c r="BB23" s="25">
        <f t="shared" si="15"/>
        <v>0</v>
      </c>
      <c r="BC23" s="25">
        <f t="shared" si="15"/>
        <v>0</v>
      </c>
      <c r="BD23" s="26">
        <f t="shared" si="16"/>
        <v>467971.13218749361</v>
      </c>
      <c r="BE23" s="26">
        <f>+VLOOKUP(B23,'[1]alocare L+AP'!B:M,12,0)</f>
        <v>124805.09602000001</v>
      </c>
      <c r="BF23" s="25"/>
      <c r="BG23" s="25"/>
      <c r="BH23" s="26">
        <f t="shared" si="17"/>
        <v>124805.09602000001</v>
      </c>
      <c r="BI23" s="26">
        <f>+VLOOKUP(B23,'[1]alocare L+AP'!B:N,13,0)</f>
        <v>111212.4618</v>
      </c>
      <c r="BJ23" s="25"/>
      <c r="BK23" s="25"/>
      <c r="BL23" s="26">
        <f t="shared" si="18"/>
        <v>111212.4618</v>
      </c>
      <c r="BM23" s="26">
        <f>+VLOOKUP(B23,'[1]alocare L+AP'!B:O,14,0)</f>
        <v>92456.251514036296</v>
      </c>
      <c r="BN23" s="25"/>
      <c r="BO23" s="25"/>
      <c r="BP23" s="26">
        <f t="shared" si="19"/>
        <v>92456.251514036296</v>
      </c>
      <c r="BQ23" s="26">
        <f t="shared" si="20"/>
        <v>328473.80933403631</v>
      </c>
      <c r="BR23" s="25">
        <f t="shared" si="20"/>
        <v>0</v>
      </c>
      <c r="BS23" s="25">
        <f t="shared" si="20"/>
        <v>0</v>
      </c>
      <c r="BT23" s="26">
        <f t="shared" si="21"/>
        <v>328473.80933403631</v>
      </c>
      <c r="BU23" s="26">
        <f t="shared" si="22"/>
        <v>796444.94152152992</v>
      </c>
      <c r="BV23" s="25">
        <f t="shared" si="23"/>
        <v>0</v>
      </c>
      <c r="BW23" s="25">
        <f t="shared" si="23"/>
        <v>0</v>
      </c>
      <c r="BX23" s="26">
        <f t="shared" si="24"/>
        <v>796444.94152152992</v>
      </c>
      <c r="BY23" s="26">
        <f t="shared" si="25"/>
        <v>1665755.2615215299</v>
      </c>
      <c r="BZ23" s="25">
        <f t="shared" si="25"/>
        <v>0</v>
      </c>
      <c r="CA23" s="25">
        <f t="shared" si="25"/>
        <v>0</v>
      </c>
      <c r="CB23" s="26">
        <f t="shared" si="26"/>
        <v>1665755.2615215299</v>
      </c>
    </row>
    <row r="24" spans="1:80" ht="15">
      <c r="A24" s="19">
        <v>16</v>
      </c>
      <c r="B24" s="20" t="s">
        <v>65</v>
      </c>
      <c r="C24" s="21" t="s">
        <v>36</v>
      </c>
      <c r="D24" s="22" t="s">
        <v>66</v>
      </c>
      <c r="E24" s="23">
        <v>61888.98</v>
      </c>
      <c r="F24" s="23"/>
      <c r="G24" s="24"/>
      <c r="H24" s="22">
        <f t="shared" si="1"/>
        <v>61888.98</v>
      </c>
      <c r="I24" s="25">
        <v>65282.26</v>
      </c>
      <c r="J24" s="25">
        <v>0</v>
      </c>
      <c r="K24" s="25">
        <v>0</v>
      </c>
      <c r="L24" s="26">
        <f t="shared" si="2"/>
        <v>65282.26</v>
      </c>
      <c r="M24" s="26">
        <v>63403.08</v>
      </c>
      <c r="N24" s="25"/>
      <c r="O24" s="25"/>
      <c r="P24" s="26">
        <f t="shared" si="3"/>
        <v>63403.08</v>
      </c>
      <c r="Q24" s="26">
        <f t="shared" si="4"/>
        <v>190574.32</v>
      </c>
      <c r="R24" s="25">
        <f t="shared" si="4"/>
        <v>0</v>
      </c>
      <c r="S24" s="25">
        <f t="shared" si="4"/>
        <v>0</v>
      </c>
      <c r="T24" s="26">
        <f t="shared" si="5"/>
        <v>190574.32</v>
      </c>
      <c r="U24" s="26">
        <v>63933.94</v>
      </c>
      <c r="V24" s="25">
        <v>0</v>
      </c>
      <c r="W24" s="25">
        <v>0</v>
      </c>
      <c r="X24" s="26">
        <f t="shared" si="6"/>
        <v>63933.94</v>
      </c>
      <c r="Y24" s="26">
        <v>65106.720000000001</v>
      </c>
      <c r="Z24" s="25">
        <v>0</v>
      </c>
      <c r="AA24" s="25">
        <v>0</v>
      </c>
      <c r="AB24" s="26">
        <f t="shared" si="7"/>
        <v>65106.720000000001</v>
      </c>
      <c r="AC24" s="26">
        <v>63432.25</v>
      </c>
      <c r="AD24" s="25">
        <v>0</v>
      </c>
      <c r="AE24" s="25">
        <v>0</v>
      </c>
      <c r="AF24" s="26">
        <f t="shared" si="8"/>
        <v>63432.25</v>
      </c>
      <c r="AG24" s="26">
        <f t="shared" si="9"/>
        <v>192472.91</v>
      </c>
      <c r="AH24" s="25">
        <f t="shared" si="9"/>
        <v>0</v>
      </c>
      <c r="AI24" s="25">
        <f t="shared" si="9"/>
        <v>0</v>
      </c>
      <c r="AJ24" s="26">
        <f t="shared" si="10"/>
        <v>192472.91</v>
      </c>
      <c r="AK24" s="26">
        <f t="shared" si="11"/>
        <v>383047.23</v>
      </c>
      <c r="AL24" s="25">
        <f t="shared" si="11"/>
        <v>0</v>
      </c>
      <c r="AM24" s="25">
        <f t="shared" si="11"/>
        <v>0</v>
      </c>
      <c r="AN24" s="26">
        <f t="shared" si="12"/>
        <v>383047.23</v>
      </c>
      <c r="AO24" s="26">
        <v>67175.12</v>
      </c>
      <c r="AP24" s="25">
        <v>0</v>
      </c>
      <c r="AQ24" s="25">
        <v>0</v>
      </c>
      <c r="AR24" s="26">
        <f t="shared" si="13"/>
        <v>67175.12</v>
      </c>
      <c r="AS24" s="26">
        <v>56924.62</v>
      </c>
      <c r="AT24" s="25"/>
      <c r="AU24" s="25"/>
      <c r="AV24" s="26">
        <f t="shared" si="0"/>
        <v>56924.62</v>
      </c>
      <c r="AW24" s="26">
        <v>54561.815987083195</v>
      </c>
      <c r="AX24" s="25">
        <v>0</v>
      </c>
      <c r="AY24" s="25">
        <v>0</v>
      </c>
      <c r="AZ24" s="26">
        <f t="shared" si="14"/>
        <v>54561.815987083195</v>
      </c>
      <c r="BA24" s="26">
        <f t="shared" si="15"/>
        <v>178661.55598708318</v>
      </c>
      <c r="BB24" s="25">
        <f t="shared" si="15"/>
        <v>0</v>
      </c>
      <c r="BC24" s="25">
        <f t="shared" si="15"/>
        <v>0</v>
      </c>
      <c r="BD24" s="26">
        <f t="shared" si="16"/>
        <v>178661.55598708318</v>
      </c>
      <c r="BE24" s="26">
        <f>+VLOOKUP(B24,'[1]alocare L+AP'!B:M,12,0)</f>
        <v>46239.339240000001</v>
      </c>
      <c r="BF24" s="25"/>
      <c r="BG24" s="25"/>
      <c r="BH24" s="26">
        <f t="shared" si="17"/>
        <v>46239.339240000001</v>
      </c>
      <c r="BI24" s="26">
        <f>+VLOOKUP(B24,'[1]alocare L+AP'!B:N,13,0)</f>
        <v>41203.371599999999</v>
      </c>
      <c r="BJ24" s="25"/>
      <c r="BK24" s="25"/>
      <c r="BL24" s="26">
        <f t="shared" si="18"/>
        <v>41203.371599999999</v>
      </c>
      <c r="BM24" s="26">
        <f>+VLOOKUP(B24,'[1]alocare L+AP'!B:O,14,0)</f>
        <v>34254.338283840596</v>
      </c>
      <c r="BN24" s="25"/>
      <c r="BO24" s="25"/>
      <c r="BP24" s="26">
        <f t="shared" si="19"/>
        <v>34254.338283840596</v>
      </c>
      <c r="BQ24" s="26">
        <f t="shared" si="20"/>
        <v>121697.0491238406</v>
      </c>
      <c r="BR24" s="25">
        <f t="shared" si="20"/>
        <v>0</v>
      </c>
      <c r="BS24" s="25">
        <f t="shared" si="20"/>
        <v>0</v>
      </c>
      <c r="BT24" s="26">
        <f t="shared" si="21"/>
        <v>121697.0491238406</v>
      </c>
      <c r="BU24" s="26">
        <f t="shared" si="22"/>
        <v>300358.60511092376</v>
      </c>
      <c r="BV24" s="25">
        <f t="shared" si="23"/>
        <v>0</v>
      </c>
      <c r="BW24" s="25">
        <f t="shared" si="23"/>
        <v>0</v>
      </c>
      <c r="BX24" s="26">
        <f t="shared" si="24"/>
        <v>300358.60511092376</v>
      </c>
      <c r="BY24" s="26">
        <f t="shared" si="25"/>
        <v>683405.83511092374</v>
      </c>
      <c r="BZ24" s="25">
        <f t="shared" si="25"/>
        <v>0</v>
      </c>
      <c r="CA24" s="25">
        <f t="shared" si="25"/>
        <v>0</v>
      </c>
      <c r="CB24" s="26">
        <f t="shared" si="26"/>
        <v>683405.83511092374</v>
      </c>
    </row>
    <row r="25" spans="1:80" ht="15">
      <c r="A25" s="19">
        <v>17</v>
      </c>
      <c r="B25" s="20" t="s">
        <v>67</v>
      </c>
      <c r="C25" s="21" t="s">
        <v>33</v>
      </c>
      <c r="D25" s="22" t="s">
        <v>68</v>
      </c>
      <c r="E25" s="23">
        <v>307731.08</v>
      </c>
      <c r="F25" s="23">
        <v>54660</v>
      </c>
      <c r="G25" s="24"/>
      <c r="H25" s="22">
        <f t="shared" si="1"/>
        <v>362391.08</v>
      </c>
      <c r="I25" s="25">
        <v>306552.5</v>
      </c>
      <c r="J25" s="25">
        <v>54750</v>
      </c>
      <c r="K25" s="25"/>
      <c r="L25" s="26">
        <f t="shared" si="2"/>
        <v>361302.5</v>
      </c>
      <c r="M25" s="26">
        <v>310752.21000000002</v>
      </c>
      <c r="N25" s="25">
        <v>54860</v>
      </c>
      <c r="O25" s="25">
        <v>0</v>
      </c>
      <c r="P25" s="26">
        <f t="shared" si="3"/>
        <v>365612.21</v>
      </c>
      <c r="Q25" s="26">
        <f t="shared" si="4"/>
        <v>925035.79</v>
      </c>
      <c r="R25" s="25">
        <f t="shared" si="4"/>
        <v>164270</v>
      </c>
      <c r="S25" s="25">
        <f t="shared" si="4"/>
        <v>0</v>
      </c>
      <c r="T25" s="26">
        <f t="shared" si="5"/>
        <v>1089305.79</v>
      </c>
      <c r="U25" s="26">
        <v>340420.34</v>
      </c>
      <c r="V25" s="25">
        <v>89090</v>
      </c>
      <c r="W25" s="25">
        <v>0</v>
      </c>
      <c r="X25" s="26">
        <f t="shared" si="6"/>
        <v>429510.34</v>
      </c>
      <c r="Y25" s="26">
        <v>311976.89</v>
      </c>
      <c r="Z25" s="25">
        <v>54820</v>
      </c>
      <c r="AA25" s="25">
        <v>0</v>
      </c>
      <c r="AB25" s="26">
        <f t="shared" si="7"/>
        <v>366796.89</v>
      </c>
      <c r="AC25" s="26">
        <v>311974.34000000003</v>
      </c>
      <c r="AD25" s="25">
        <v>54860</v>
      </c>
      <c r="AE25" s="25">
        <v>0</v>
      </c>
      <c r="AF25" s="26">
        <f t="shared" si="8"/>
        <v>366834.34</v>
      </c>
      <c r="AG25" s="26">
        <f t="shared" si="9"/>
        <v>964371.57000000007</v>
      </c>
      <c r="AH25" s="25">
        <f t="shared" si="9"/>
        <v>198770</v>
      </c>
      <c r="AI25" s="25">
        <f t="shared" si="9"/>
        <v>0</v>
      </c>
      <c r="AJ25" s="26">
        <f t="shared" si="10"/>
        <v>1163141.57</v>
      </c>
      <c r="AK25" s="26">
        <f t="shared" si="11"/>
        <v>1889407.36</v>
      </c>
      <c r="AL25" s="25">
        <f t="shared" si="11"/>
        <v>363040</v>
      </c>
      <c r="AM25" s="25">
        <f t="shared" si="11"/>
        <v>0</v>
      </c>
      <c r="AN25" s="26">
        <f t="shared" si="12"/>
        <v>2252447.3600000003</v>
      </c>
      <c r="AO25" s="26">
        <v>346314</v>
      </c>
      <c r="AP25" s="25">
        <v>56390</v>
      </c>
      <c r="AQ25" s="25"/>
      <c r="AR25" s="26">
        <f t="shared" si="13"/>
        <v>402704</v>
      </c>
      <c r="AS25" s="26">
        <v>276336.94</v>
      </c>
      <c r="AT25" s="25">
        <v>39730</v>
      </c>
      <c r="AU25" s="25">
        <v>15975</v>
      </c>
      <c r="AV25" s="26">
        <f t="shared" si="0"/>
        <v>332041.94</v>
      </c>
      <c r="AW25" s="26">
        <v>289979.1023079704</v>
      </c>
      <c r="AX25" s="25">
        <v>70441.99333257445</v>
      </c>
      <c r="AY25" s="25">
        <v>95444.9394979176</v>
      </c>
      <c r="AZ25" s="26">
        <f t="shared" si="14"/>
        <v>455866.03513846244</v>
      </c>
      <c r="BA25" s="26">
        <f t="shared" si="15"/>
        <v>912630.04230797035</v>
      </c>
      <c r="BB25" s="25">
        <f t="shared" si="15"/>
        <v>166561.99333257444</v>
      </c>
      <c r="BC25" s="25">
        <f t="shared" si="15"/>
        <v>111419.9394979176</v>
      </c>
      <c r="BD25" s="26">
        <f t="shared" si="16"/>
        <v>1190611.9751384624</v>
      </c>
      <c r="BE25" s="26">
        <f>+VLOOKUP(B25,'[1]alocare L+AP'!B:M,12,0)</f>
        <v>245747.72378000003</v>
      </c>
      <c r="BF25" s="25">
        <f>+VLOOKUP(B25,[1]ap!B:K,10,0)</f>
        <v>34926.254500000003</v>
      </c>
      <c r="BG25" s="25">
        <f>+VLOOKUP(B25,'[1]alocare RX'!B:M,12,0)</f>
        <v>80886.437820000006</v>
      </c>
      <c r="BH25" s="26">
        <f t="shared" si="17"/>
        <v>361560.41610000003</v>
      </c>
      <c r="BI25" s="26">
        <f>+VLOOKUP(B25,'[1]alocare L+AP'!B:N,13,0)</f>
        <v>218983.1202</v>
      </c>
      <c r="BJ25" s="25">
        <f>+VLOOKUP(B25,[1]ap!B:L,11,0)</f>
        <v>31122.404999999999</v>
      </c>
      <c r="BK25" s="25">
        <f>+VLOOKUP(B25,'[1]alocare RX'!B:N,13,0)</f>
        <v>72077.02380000001</v>
      </c>
      <c r="BL25" s="26">
        <f t="shared" si="18"/>
        <v>322182.549</v>
      </c>
      <c r="BM25" s="26">
        <f>+VLOOKUP(B25,'[1]alocare L+AP'!B:O,14,0)</f>
        <v>182051.16684630071</v>
      </c>
      <c r="BN25" s="25">
        <f>+VLOOKUP(B25,[1]ap!B:M,12,0)</f>
        <v>25873.547422917502</v>
      </c>
      <c r="BO25" s="25">
        <f>+VLOOKUP(B25,'[1]alocare RX'!B:O,14,0)</f>
        <v>59921.085577803307</v>
      </c>
      <c r="BP25" s="26">
        <f t="shared" si="19"/>
        <v>267845.79984702152</v>
      </c>
      <c r="BQ25" s="26">
        <f t="shared" si="20"/>
        <v>646782.01082630071</v>
      </c>
      <c r="BR25" s="25">
        <f t="shared" si="20"/>
        <v>91922.20692291751</v>
      </c>
      <c r="BS25" s="25">
        <f t="shared" si="20"/>
        <v>212884.54719780333</v>
      </c>
      <c r="BT25" s="26">
        <f t="shared" si="21"/>
        <v>951588.76494702161</v>
      </c>
      <c r="BU25" s="26">
        <f t="shared" si="22"/>
        <v>1559412.0531342709</v>
      </c>
      <c r="BV25" s="25">
        <f t="shared" si="23"/>
        <v>258484.20025549195</v>
      </c>
      <c r="BW25" s="25">
        <f t="shared" si="23"/>
        <v>324304.48669572093</v>
      </c>
      <c r="BX25" s="26">
        <f t="shared" si="24"/>
        <v>2142200.740085484</v>
      </c>
      <c r="BY25" s="26">
        <f t="shared" si="25"/>
        <v>3448819.4131342713</v>
      </c>
      <c r="BZ25" s="25">
        <f t="shared" si="25"/>
        <v>621524.200255492</v>
      </c>
      <c r="CA25" s="25">
        <f t="shared" si="25"/>
        <v>324304.48669572093</v>
      </c>
      <c r="CB25" s="26">
        <f t="shared" si="26"/>
        <v>4394648.1000854839</v>
      </c>
    </row>
    <row r="26" spans="1:80" ht="15">
      <c r="A26" s="19">
        <v>18</v>
      </c>
      <c r="B26" s="20" t="s">
        <v>69</v>
      </c>
      <c r="C26" s="21" t="s">
        <v>70</v>
      </c>
      <c r="D26" s="22" t="s">
        <v>71</v>
      </c>
      <c r="E26" s="23">
        <v>129657.62</v>
      </c>
      <c r="F26" s="23">
        <v>6320</v>
      </c>
      <c r="G26" s="24"/>
      <c r="H26" s="22">
        <f t="shared" si="1"/>
        <v>135977.62</v>
      </c>
      <c r="I26" s="25">
        <v>130593.64</v>
      </c>
      <c r="J26" s="25">
        <v>6370</v>
      </c>
      <c r="K26" s="25"/>
      <c r="L26" s="26">
        <f t="shared" si="2"/>
        <v>136963.64000000001</v>
      </c>
      <c r="M26" s="26">
        <v>131065.91</v>
      </c>
      <c r="N26" s="25">
        <v>6480</v>
      </c>
      <c r="O26" s="25"/>
      <c r="P26" s="26">
        <f t="shared" si="3"/>
        <v>137545.91</v>
      </c>
      <c r="Q26" s="26">
        <f t="shared" si="4"/>
        <v>391317.17000000004</v>
      </c>
      <c r="R26" s="25">
        <f t="shared" si="4"/>
        <v>19170</v>
      </c>
      <c r="S26" s="25">
        <f t="shared" si="4"/>
        <v>0</v>
      </c>
      <c r="T26" s="26">
        <f t="shared" si="5"/>
        <v>410487.17000000004</v>
      </c>
      <c r="U26" s="26">
        <v>130453.1</v>
      </c>
      <c r="V26" s="25">
        <v>8520</v>
      </c>
      <c r="W26" s="25"/>
      <c r="X26" s="26">
        <f t="shared" si="6"/>
        <v>138973.1</v>
      </c>
      <c r="Y26" s="26">
        <v>131741.22</v>
      </c>
      <c r="Z26" s="25">
        <v>8880</v>
      </c>
      <c r="AA26" s="25"/>
      <c r="AB26" s="26">
        <f t="shared" si="7"/>
        <v>140621.22</v>
      </c>
      <c r="AC26" s="26">
        <v>131166.89000000001</v>
      </c>
      <c r="AD26" s="25">
        <v>6440</v>
      </c>
      <c r="AE26" s="25"/>
      <c r="AF26" s="26">
        <f t="shared" si="8"/>
        <v>137606.89000000001</v>
      </c>
      <c r="AG26" s="26">
        <f t="shared" si="9"/>
        <v>393361.21</v>
      </c>
      <c r="AH26" s="25">
        <f t="shared" si="9"/>
        <v>23840</v>
      </c>
      <c r="AI26" s="25">
        <f t="shared" si="9"/>
        <v>0</v>
      </c>
      <c r="AJ26" s="26">
        <f t="shared" si="10"/>
        <v>417201.21</v>
      </c>
      <c r="AK26" s="26">
        <f t="shared" si="11"/>
        <v>784678.38000000012</v>
      </c>
      <c r="AL26" s="25">
        <f t="shared" si="11"/>
        <v>43010</v>
      </c>
      <c r="AM26" s="25">
        <f t="shared" si="11"/>
        <v>0</v>
      </c>
      <c r="AN26" s="26">
        <f t="shared" si="12"/>
        <v>827688.38000000012</v>
      </c>
      <c r="AO26" s="26">
        <v>136573.59</v>
      </c>
      <c r="AP26" s="25">
        <v>10490</v>
      </c>
      <c r="AQ26" s="25"/>
      <c r="AR26" s="26">
        <f t="shared" si="13"/>
        <v>147063.59</v>
      </c>
      <c r="AS26" s="26">
        <v>103609.13</v>
      </c>
      <c r="AT26" s="25">
        <v>9800</v>
      </c>
      <c r="AU26" s="25"/>
      <c r="AV26" s="26">
        <f t="shared" si="0"/>
        <v>113409.13</v>
      </c>
      <c r="AW26" s="26">
        <v>107543.4966782392</v>
      </c>
      <c r="AX26" s="25">
        <v>10206.316757210399</v>
      </c>
      <c r="AY26" s="25">
        <v>0</v>
      </c>
      <c r="AZ26" s="26">
        <f t="shared" si="14"/>
        <v>117749.8134354496</v>
      </c>
      <c r="BA26" s="26">
        <f t="shared" si="15"/>
        <v>347726.21667823917</v>
      </c>
      <c r="BB26" s="25">
        <f t="shared" si="15"/>
        <v>30496.316757210399</v>
      </c>
      <c r="BC26" s="25">
        <f t="shared" si="15"/>
        <v>0</v>
      </c>
      <c r="BD26" s="26">
        <f t="shared" si="16"/>
        <v>378222.53343544959</v>
      </c>
      <c r="BE26" s="26">
        <f>+VLOOKUP(B26,'[1]alocare L+AP'!B:M,12,0)</f>
        <v>91139.565940000015</v>
      </c>
      <c r="BF26" s="25">
        <f>+VLOOKUP(B26,[1]ap!B:K,10,0)</f>
        <v>8649.5167799999999</v>
      </c>
      <c r="BG26" s="25"/>
      <c r="BH26" s="26">
        <f t="shared" si="17"/>
        <v>99789.08272000002</v>
      </c>
      <c r="BI26" s="26">
        <f>+VLOOKUP(B26,'[1]alocare L+AP'!B:N,13,0)</f>
        <v>81213.474600000001</v>
      </c>
      <c r="BJ26" s="25">
        <f>+VLOOKUP(B26,[1]ap!B:L,11,0)</f>
        <v>7707.4901999999993</v>
      </c>
      <c r="BK26" s="25"/>
      <c r="BL26" s="26">
        <f t="shared" si="18"/>
        <v>88920.964800000002</v>
      </c>
      <c r="BM26" s="26">
        <f>+VLOOKUP(B26,'[1]alocare L+AP'!B:O,14,0)</f>
        <v>67516.655169901103</v>
      </c>
      <c r="BN26" s="25">
        <f>+VLOOKUP(B26,[1]ap!B:M,12,0)</f>
        <v>6407.6061345956996</v>
      </c>
      <c r="BO26" s="25"/>
      <c r="BP26" s="26">
        <f t="shared" si="19"/>
        <v>73924.261304496802</v>
      </c>
      <c r="BQ26" s="26">
        <f t="shared" si="20"/>
        <v>239869.69570990111</v>
      </c>
      <c r="BR26" s="25">
        <f t="shared" si="20"/>
        <v>22764.613114595697</v>
      </c>
      <c r="BS26" s="25">
        <f t="shared" si="20"/>
        <v>0</v>
      </c>
      <c r="BT26" s="26">
        <f t="shared" si="21"/>
        <v>262634.30882449681</v>
      </c>
      <c r="BU26" s="26">
        <f t="shared" si="22"/>
        <v>587595.91238814034</v>
      </c>
      <c r="BV26" s="25">
        <f t="shared" si="23"/>
        <v>53260.929871806096</v>
      </c>
      <c r="BW26" s="25">
        <f t="shared" si="23"/>
        <v>0</v>
      </c>
      <c r="BX26" s="26">
        <f t="shared" si="24"/>
        <v>640856.8422599464</v>
      </c>
      <c r="BY26" s="26">
        <f t="shared" si="25"/>
        <v>1372274.2923881405</v>
      </c>
      <c r="BZ26" s="25">
        <f t="shared" si="25"/>
        <v>96270.929871806089</v>
      </c>
      <c r="CA26" s="25">
        <f t="shared" si="25"/>
        <v>0</v>
      </c>
      <c r="CB26" s="26">
        <f t="shared" si="26"/>
        <v>1468545.2222599466</v>
      </c>
    </row>
    <row r="27" spans="1:80" ht="15">
      <c r="A27" s="19">
        <v>19</v>
      </c>
      <c r="B27" s="20" t="s">
        <v>72</v>
      </c>
      <c r="C27" s="21" t="s">
        <v>51</v>
      </c>
      <c r="D27" s="22" t="s">
        <v>73</v>
      </c>
      <c r="E27" s="23"/>
      <c r="F27" s="23"/>
      <c r="G27" s="24">
        <v>8561</v>
      </c>
      <c r="H27" s="22">
        <f t="shared" si="1"/>
        <v>8561</v>
      </c>
      <c r="I27" s="25"/>
      <c r="J27" s="25"/>
      <c r="K27" s="25">
        <v>8612</v>
      </c>
      <c r="L27" s="26">
        <f t="shared" si="2"/>
        <v>8612</v>
      </c>
      <c r="M27" s="26"/>
      <c r="N27" s="25"/>
      <c r="O27" s="25">
        <v>8605</v>
      </c>
      <c r="P27" s="26">
        <f t="shared" si="3"/>
        <v>8605</v>
      </c>
      <c r="Q27" s="26">
        <f t="shared" si="4"/>
        <v>0</v>
      </c>
      <c r="R27" s="25">
        <f t="shared" si="4"/>
        <v>0</v>
      </c>
      <c r="S27" s="25">
        <f t="shared" si="4"/>
        <v>25778</v>
      </c>
      <c r="T27" s="26">
        <f t="shared" si="5"/>
        <v>25778</v>
      </c>
      <c r="U27" s="26"/>
      <c r="V27" s="25"/>
      <c r="W27" s="25">
        <v>8660</v>
      </c>
      <c r="X27" s="26">
        <f t="shared" si="6"/>
        <v>8660</v>
      </c>
      <c r="Y27" s="26"/>
      <c r="Z27" s="25"/>
      <c r="AA27" s="25">
        <v>8828</v>
      </c>
      <c r="AB27" s="26">
        <f t="shared" si="7"/>
        <v>8828</v>
      </c>
      <c r="AC27" s="26"/>
      <c r="AD27" s="25"/>
      <c r="AE27" s="25">
        <v>7440</v>
      </c>
      <c r="AF27" s="26">
        <f t="shared" si="8"/>
        <v>7440</v>
      </c>
      <c r="AG27" s="26">
        <f t="shared" si="9"/>
        <v>0</v>
      </c>
      <c r="AH27" s="25">
        <f t="shared" si="9"/>
        <v>0</v>
      </c>
      <c r="AI27" s="25">
        <f t="shared" si="9"/>
        <v>24928</v>
      </c>
      <c r="AJ27" s="26">
        <f t="shared" si="10"/>
        <v>24928</v>
      </c>
      <c r="AK27" s="26">
        <f t="shared" si="11"/>
        <v>0</v>
      </c>
      <c r="AL27" s="25">
        <f t="shared" si="11"/>
        <v>0</v>
      </c>
      <c r="AM27" s="25">
        <f t="shared" si="11"/>
        <v>50706</v>
      </c>
      <c r="AN27" s="26">
        <f t="shared" si="12"/>
        <v>50706</v>
      </c>
      <c r="AO27" s="26"/>
      <c r="AP27" s="25"/>
      <c r="AQ27" s="25">
        <v>7058</v>
      </c>
      <c r="AR27" s="26">
        <f t="shared" si="13"/>
        <v>7058</v>
      </c>
      <c r="AS27" s="26"/>
      <c r="AT27" s="25"/>
      <c r="AU27" s="25">
        <v>6681</v>
      </c>
      <c r="AV27" s="26">
        <f t="shared" si="0"/>
        <v>6681</v>
      </c>
      <c r="AW27" s="26">
        <v>0</v>
      </c>
      <c r="AX27" s="25">
        <v>0</v>
      </c>
      <c r="AY27" s="25">
        <v>8219.8679711328004</v>
      </c>
      <c r="AZ27" s="26">
        <f t="shared" si="14"/>
        <v>8219.8679711328004</v>
      </c>
      <c r="BA27" s="26">
        <f t="shared" si="15"/>
        <v>0</v>
      </c>
      <c r="BB27" s="25">
        <f t="shared" si="15"/>
        <v>0</v>
      </c>
      <c r="BC27" s="25">
        <f t="shared" si="15"/>
        <v>21958.8679711328</v>
      </c>
      <c r="BD27" s="26">
        <f t="shared" si="16"/>
        <v>21958.8679711328</v>
      </c>
      <c r="BE27" s="26"/>
      <c r="BF27" s="25"/>
      <c r="BG27" s="25">
        <f>+VLOOKUP(B27,'[1]alocare RX'!B:M,12,0)</f>
        <v>6966.066960000001</v>
      </c>
      <c r="BH27" s="26">
        <f t="shared" si="17"/>
        <v>6966.066960000001</v>
      </c>
      <c r="BI27" s="26"/>
      <c r="BJ27" s="25"/>
      <c r="BK27" s="25">
        <f>+VLOOKUP(B27,'[1]alocare RX'!B:N,13,0)</f>
        <v>6207.3864000000003</v>
      </c>
      <c r="BL27" s="26">
        <f t="shared" si="18"/>
        <v>6207.3864000000003</v>
      </c>
      <c r="BM27" s="26"/>
      <c r="BN27" s="25"/>
      <c r="BO27" s="25">
        <f>+VLOOKUP(B27,'[1]alocare RX'!B:O,14,0)</f>
        <v>5160.4979240124003</v>
      </c>
      <c r="BP27" s="26">
        <f t="shared" si="19"/>
        <v>5160.4979240124003</v>
      </c>
      <c r="BQ27" s="26">
        <f t="shared" si="20"/>
        <v>0</v>
      </c>
      <c r="BR27" s="25">
        <f t="shared" si="20"/>
        <v>0</v>
      </c>
      <c r="BS27" s="25">
        <f t="shared" si="20"/>
        <v>18333.951284012401</v>
      </c>
      <c r="BT27" s="26">
        <f t="shared" si="21"/>
        <v>18333.951284012401</v>
      </c>
      <c r="BU27" s="26">
        <f t="shared" si="22"/>
        <v>0</v>
      </c>
      <c r="BV27" s="25">
        <f t="shared" si="23"/>
        <v>0</v>
      </c>
      <c r="BW27" s="25">
        <f t="shared" si="23"/>
        <v>40292.819255145201</v>
      </c>
      <c r="BX27" s="26">
        <f t="shared" si="24"/>
        <v>40292.819255145201</v>
      </c>
      <c r="BY27" s="26">
        <f t="shared" si="25"/>
        <v>0</v>
      </c>
      <c r="BZ27" s="25">
        <f t="shared" si="25"/>
        <v>0</v>
      </c>
      <c r="CA27" s="25">
        <f t="shared" si="25"/>
        <v>90998.819255145208</v>
      </c>
      <c r="CB27" s="26">
        <f t="shared" si="26"/>
        <v>90998.819255145208</v>
      </c>
    </row>
    <row r="28" spans="1:80" ht="15">
      <c r="A28" s="19">
        <v>20</v>
      </c>
      <c r="B28" s="20" t="s">
        <v>74</v>
      </c>
      <c r="C28" s="21" t="s">
        <v>51</v>
      </c>
      <c r="D28" s="22" t="s">
        <v>75</v>
      </c>
      <c r="E28" s="23">
        <v>0</v>
      </c>
      <c r="F28" s="23">
        <v>0</v>
      </c>
      <c r="G28" s="24">
        <v>9331</v>
      </c>
      <c r="H28" s="22">
        <f t="shared" si="1"/>
        <v>9331</v>
      </c>
      <c r="I28" s="25">
        <v>0</v>
      </c>
      <c r="J28" s="25">
        <v>0</v>
      </c>
      <c r="K28" s="25">
        <v>9348</v>
      </c>
      <c r="L28" s="26">
        <f t="shared" si="2"/>
        <v>9348</v>
      </c>
      <c r="M28" s="26">
        <v>0</v>
      </c>
      <c r="N28" s="25">
        <v>0</v>
      </c>
      <c r="O28" s="25">
        <v>9333</v>
      </c>
      <c r="P28" s="26">
        <f t="shared" si="3"/>
        <v>9333</v>
      </c>
      <c r="Q28" s="26">
        <f t="shared" si="4"/>
        <v>0</v>
      </c>
      <c r="R28" s="25">
        <f t="shared" si="4"/>
        <v>0</v>
      </c>
      <c r="S28" s="25">
        <f t="shared" si="4"/>
        <v>28012</v>
      </c>
      <c r="T28" s="26">
        <f t="shared" si="5"/>
        <v>28012</v>
      </c>
      <c r="U28" s="26">
        <v>0</v>
      </c>
      <c r="V28" s="25">
        <v>0</v>
      </c>
      <c r="W28" s="25">
        <v>9444</v>
      </c>
      <c r="X28" s="26">
        <f t="shared" si="6"/>
        <v>9444</v>
      </c>
      <c r="Y28" s="26">
        <v>0</v>
      </c>
      <c r="Z28" s="25">
        <v>0</v>
      </c>
      <c r="AA28" s="25">
        <v>9405</v>
      </c>
      <c r="AB28" s="26">
        <f t="shared" si="7"/>
        <v>9405</v>
      </c>
      <c r="AC28" s="26">
        <v>0</v>
      </c>
      <c r="AD28" s="25">
        <v>0</v>
      </c>
      <c r="AE28" s="25">
        <v>9531</v>
      </c>
      <c r="AF28" s="26">
        <f t="shared" si="8"/>
        <v>9531</v>
      </c>
      <c r="AG28" s="26">
        <f t="shared" si="9"/>
        <v>0</v>
      </c>
      <c r="AH28" s="25">
        <f t="shared" si="9"/>
        <v>0</v>
      </c>
      <c r="AI28" s="25">
        <f t="shared" si="9"/>
        <v>28380</v>
      </c>
      <c r="AJ28" s="26">
        <f t="shared" si="10"/>
        <v>28380</v>
      </c>
      <c r="AK28" s="26">
        <f t="shared" si="11"/>
        <v>0</v>
      </c>
      <c r="AL28" s="25">
        <f t="shared" si="11"/>
        <v>0</v>
      </c>
      <c r="AM28" s="25">
        <f t="shared" si="11"/>
        <v>56392</v>
      </c>
      <c r="AN28" s="26">
        <f t="shared" si="12"/>
        <v>56392</v>
      </c>
      <c r="AO28" s="26">
        <v>0</v>
      </c>
      <c r="AP28" s="25">
        <v>0</v>
      </c>
      <c r="AQ28" s="25">
        <v>9614</v>
      </c>
      <c r="AR28" s="26">
        <f t="shared" si="13"/>
        <v>9614</v>
      </c>
      <c r="AS28" s="26">
        <v>0</v>
      </c>
      <c r="AT28" s="25">
        <v>0</v>
      </c>
      <c r="AU28" s="25">
        <v>8622</v>
      </c>
      <c r="AV28" s="26">
        <f t="shared" si="0"/>
        <v>8622</v>
      </c>
      <c r="AW28" s="26">
        <v>0</v>
      </c>
      <c r="AX28" s="25">
        <v>0</v>
      </c>
      <c r="AY28" s="25">
        <v>8977.7490329888005</v>
      </c>
      <c r="AZ28" s="26">
        <f t="shared" si="14"/>
        <v>8977.7490329888005</v>
      </c>
      <c r="BA28" s="26">
        <f t="shared" si="15"/>
        <v>0</v>
      </c>
      <c r="BB28" s="25">
        <f t="shared" si="15"/>
        <v>0</v>
      </c>
      <c r="BC28" s="25">
        <f t="shared" si="15"/>
        <v>27213.749032988802</v>
      </c>
      <c r="BD28" s="26">
        <f t="shared" si="16"/>
        <v>27213.749032988802</v>
      </c>
      <c r="BE28" s="26"/>
      <c r="BF28" s="25"/>
      <c r="BG28" s="25">
        <f>+VLOOKUP(B28,'[1]alocare RX'!B:M,12,0)</f>
        <v>7608.346160000001</v>
      </c>
      <c r="BH28" s="26">
        <f t="shared" si="17"/>
        <v>7608.346160000001</v>
      </c>
      <c r="BI28" s="26"/>
      <c r="BJ28" s="25"/>
      <c r="BK28" s="25">
        <f>+VLOOKUP(B28,'[1]alocare RX'!B:N,13,0)</f>
        <v>6779.7143999999998</v>
      </c>
      <c r="BL28" s="26">
        <f t="shared" si="18"/>
        <v>6779.7143999999998</v>
      </c>
      <c r="BM28" s="26"/>
      <c r="BN28" s="25"/>
      <c r="BO28" s="25">
        <f>+VLOOKUP(B28,'[1]alocare RX'!B:O,14,0)</f>
        <v>5636.3016303603999</v>
      </c>
      <c r="BP28" s="26">
        <f t="shared" si="19"/>
        <v>5636.3016303603999</v>
      </c>
      <c r="BQ28" s="26">
        <f t="shared" si="20"/>
        <v>0</v>
      </c>
      <c r="BR28" s="25">
        <f t="shared" si="20"/>
        <v>0</v>
      </c>
      <c r="BS28" s="25">
        <f t="shared" si="20"/>
        <v>20024.3621903604</v>
      </c>
      <c r="BT28" s="26">
        <f t="shared" si="21"/>
        <v>20024.3621903604</v>
      </c>
      <c r="BU28" s="26">
        <f t="shared" si="22"/>
        <v>0</v>
      </c>
      <c r="BV28" s="25">
        <f t="shared" si="23"/>
        <v>0</v>
      </c>
      <c r="BW28" s="25">
        <f t="shared" si="23"/>
        <v>47238.111223349202</v>
      </c>
      <c r="BX28" s="26">
        <f t="shared" si="24"/>
        <v>47238.111223349202</v>
      </c>
      <c r="BY28" s="26">
        <f t="shared" si="25"/>
        <v>0</v>
      </c>
      <c r="BZ28" s="25">
        <f t="shared" si="25"/>
        <v>0</v>
      </c>
      <c r="CA28" s="25">
        <f t="shared" si="25"/>
        <v>103630.1112233492</v>
      </c>
      <c r="CB28" s="26">
        <f t="shared" si="26"/>
        <v>103630.1112233492</v>
      </c>
    </row>
    <row r="29" spans="1:80" ht="15">
      <c r="A29" s="19">
        <v>21</v>
      </c>
      <c r="B29" s="20" t="s">
        <v>76</v>
      </c>
      <c r="C29" s="21" t="s">
        <v>36</v>
      </c>
      <c r="D29" s="22" t="s">
        <v>77</v>
      </c>
      <c r="E29" s="23">
        <v>70077.95</v>
      </c>
      <c r="F29" s="23">
        <v>0</v>
      </c>
      <c r="G29" s="24">
        <v>0</v>
      </c>
      <c r="H29" s="22">
        <f t="shared" si="1"/>
        <v>70077.95</v>
      </c>
      <c r="I29" s="25">
        <v>70445.95</v>
      </c>
      <c r="J29" s="25">
        <v>0</v>
      </c>
      <c r="K29" s="25">
        <v>0</v>
      </c>
      <c r="L29" s="26">
        <f t="shared" si="2"/>
        <v>70445.95</v>
      </c>
      <c r="M29" s="26">
        <v>70987.44</v>
      </c>
      <c r="N29" s="25">
        <v>0</v>
      </c>
      <c r="O29" s="25">
        <v>0</v>
      </c>
      <c r="P29" s="26">
        <f t="shared" si="3"/>
        <v>70987.44</v>
      </c>
      <c r="Q29" s="26">
        <f t="shared" si="4"/>
        <v>211511.34</v>
      </c>
      <c r="R29" s="25">
        <f t="shared" si="4"/>
        <v>0</v>
      </c>
      <c r="S29" s="25">
        <f t="shared" si="4"/>
        <v>0</v>
      </c>
      <c r="T29" s="26">
        <f t="shared" si="5"/>
        <v>211511.34</v>
      </c>
      <c r="U29" s="26">
        <v>78096.89</v>
      </c>
      <c r="V29" s="25">
        <v>0</v>
      </c>
      <c r="W29" s="25">
        <v>0</v>
      </c>
      <c r="X29" s="26">
        <f t="shared" si="6"/>
        <v>78096.89</v>
      </c>
      <c r="Y29" s="26">
        <v>71208.91</v>
      </c>
      <c r="Z29" s="25">
        <v>0</v>
      </c>
      <c r="AA29" s="25">
        <v>0</v>
      </c>
      <c r="AB29" s="26">
        <f t="shared" si="7"/>
        <v>71208.91</v>
      </c>
      <c r="AC29" s="26">
        <v>71320.679999999993</v>
      </c>
      <c r="AD29" s="25">
        <v>0</v>
      </c>
      <c r="AE29" s="25">
        <v>0</v>
      </c>
      <c r="AF29" s="26">
        <f t="shared" si="8"/>
        <v>71320.679999999993</v>
      </c>
      <c r="AG29" s="26">
        <f t="shared" si="9"/>
        <v>220626.47999999998</v>
      </c>
      <c r="AH29" s="25">
        <f t="shared" si="9"/>
        <v>0</v>
      </c>
      <c r="AI29" s="25">
        <f t="shared" si="9"/>
        <v>0</v>
      </c>
      <c r="AJ29" s="26">
        <f t="shared" si="10"/>
        <v>220626.47999999998</v>
      </c>
      <c r="AK29" s="26">
        <f t="shared" si="11"/>
        <v>432137.81999999995</v>
      </c>
      <c r="AL29" s="25">
        <f t="shared" si="11"/>
        <v>0</v>
      </c>
      <c r="AM29" s="25">
        <f t="shared" si="11"/>
        <v>0</v>
      </c>
      <c r="AN29" s="26">
        <f t="shared" si="12"/>
        <v>432137.81999999995</v>
      </c>
      <c r="AO29" s="26">
        <v>83246.789999999994</v>
      </c>
      <c r="AP29" s="25">
        <v>0</v>
      </c>
      <c r="AQ29" s="25">
        <v>0</v>
      </c>
      <c r="AR29" s="26">
        <f t="shared" si="13"/>
        <v>83246.789999999994</v>
      </c>
      <c r="AS29" s="26">
        <v>72303.649999999994</v>
      </c>
      <c r="AT29" s="25">
        <v>0</v>
      </c>
      <c r="AU29" s="25">
        <v>0</v>
      </c>
      <c r="AV29" s="26">
        <f t="shared" si="0"/>
        <v>72303.649999999994</v>
      </c>
      <c r="AW29" s="26">
        <v>84218.199182575656</v>
      </c>
      <c r="AX29" s="25">
        <v>0</v>
      </c>
      <c r="AY29" s="25">
        <v>0</v>
      </c>
      <c r="AZ29" s="26">
        <f t="shared" si="14"/>
        <v>84218.199182575656</v>
      </c>
      <c r="BA29" s="26">
        <f t="shared" si="15"/>
        <v>239768.63918257566</v>
      </c>
      <c r="BB29" s="25">
        <f t="shared" si="15"/>
        <v>0</v>
      </c>
      <c r="BC29" s="25">
        <f t="shared" si="15"/>
        <v>0</v>
      </c>
      <c r="BD29" s="26">
        <f t="shared" si="16"/>
        <v>239768.63918257566</v>
      </c>
      <c r="BE29" s="26">
        <f>+VLOOKUP(B29,'[1]alocare L+AP'!B:M,12,0)</f>
        <v>56675.245039999994</v>
      </c>
      <c r="BF29" s="25"/>
      <c r="BG29" s="25"/>
      <c r="BH29" s="26">
        <f t="shared" si="17"/>
        <v>56675.245039999994</v>
      </c>
      <c r="BI29" s="26">
        <f>+VLOOKUP(B29,'[1]alocare L+AP'!B:N,13,0)</f>
        <v>50502.693599999991</v>
      </c>
      <c r="BJ29" s="25"/>
      <c r="BK29" s="25"/>
      <c r="BL29" s="26">
        <f t="shared" si="18"/>
        <v>50502.693599999991</v>
      </c>
      <c r="BM29" s="26">
        <f>+VLOOKUP(B29,'[1]alocare L+AP'!B:O,14,0)</f>
        <v>41985.310513267592</v>
      </c>
      <c r="BN29" s="25"/>
      <c r="BO29" s="25"/>
      <c r="BP29" s="26">
        <f t="shared" si="19"/>
        <v>41985.310513267592</v>
      </c>
      <c r="BQ29" s="26">
        <f t="shared" si="20"/>
        <v>149163.24915326756</v>
      </c>
      <c r="BR29" s="25">
        <f t="shared" si="20"/>
        <v>0</v>
      </c>
      <c r="BS29" s="25">
        <f t="shared" si="20"/>
        <v>0</v>
      </c>
      <c r="BT29" s="26">
        <f t="shared" si="21"/>
        <v>149163.24915326756</v>
      </c>
      <c r="BU29" s="26">
        <f t="shared" si="22"/>
        <v>388931.88833584322</v>
      </c>
      <c r="BV29" s="25">
        <f t="shared" si="23"/>
        <v>0</v>
      </c>
      <c r="BW29" s="25">
        <f t="shared" si="23"/>
        <v>0</v>
      </c>
      <c r="BX29" s="26">
        <f t="shared" si="24"/>
        <v>388931.88833584322</v>
      </c>
      <c r="BY29" s="26">
        <f t="shared" si="25"/>
        <v>821069.70833584317</v>
      </c>
      <c r="BZ29" s="25">
        <f t="shared" si="25"/>
        <v>0</v>
      </c>
      <c r="CA29" s="25">
        <f t="shared" si="25"/>
        <v>0</v>
      </c>
      <c r="CB29" s="26">
        <f t="shared" si="26"/>
        <v>821069.70833584317</v>
      </c>
    </row>
    <row r="30" spans="1:80" ht="15">
      <c r="A30" s="19">
        <v>22</v>
      </c>
      <c r="B30" s="20" t="s">
        <v>78</v>
      </c>
      <c r="C30" s="21" t="s">
        <v>36</v>
      </c>
      <c r="D30" s="22" t="s">
        <v>79</v>
      </c>
      <c r="E30" s="23">
        <v>134842.43</v>
      </c>
      <c r="F30" s="23">
        <v>0</v>
      </c>
      <c r="G30" s="24">
        <v>0</v>
      </c>
      <c r="H30" s="22">
        <f t="shared" si="1"/>
        <v>134842.43</v>
      </c>
      <c r="I30" s="25">
        <v>224531.68</v>
      </c>
      <c r="J30" s="25">
        <v>0</v>
      </c>
      <c r="K30" s="25">
        <v>0</v>
      </c>
      <c r="L30" s="26">
        <f t="shared" si="2"/>
        <v>224531.68</v>
      </c>
      <c r="M30" s="26">
        <v>181648.9</v>
      </c>
      <c r="N30" s="25">
        <v>0</v>
      </c>
      <c r="O30" s="25">
        <v>0</v>
      </c>
      <c r="P30" s="26">
        <f t="shared" si="3"/>
        <v>181648.9</v>
      </c>
      <c r="Q30" s="26">
        <f t="shared" si="4"/>
        <v>541023.01</v>
      </c>
      <c r="R30" s="25">
        <f t="shared" si="4"/>
        <v>0</v>
      </c>
      <c r="S30" s="25">
        <f t="shared" si="4"/>
        <v>0</v>
      </c>
      <c r="T30" s="26">
        <f t="shared" si="5"/>
        <v>541023.01</v>
      </c>
      <c r="U30" s="26">
        <v>213921</v>
      </c>
      <c r="V30" s="25">
        <v>0</v>
      </c>
      <c r="W30" s="25">
        <v>0</v>
      </c>
      <c r="X30" s="26">
        <f t="shared" si="6"/>
        <v>213921</v>
      </c>
      <c r="Y30" s="26">
        <v>182346.18</v>
      </c>
      <c r="Z30" s="25">
        <v>0</v>
      </c>
      <c r="AA30" s="25">
        <v>0</v>
      </c>
      <c r="AB30" s="26">
        <f t="shared" si="7"/>
        <v>182346.18</v>
      </c>
      <c r="AC30" s="26">
        <v>164112.32999999999</v>
      </c>
      <c r="AD30" s="25">
        <v>0</v>
      </c>
      <c r="AE30" s="25">
        <v>0</v>
      </c>
      <c r="AF30" s="26">
        <f t="shared" si="8"/>
        <v>164112.32999999999</v>
      </c>
      <c r="AG30" s="26">
        <f t="shared" si="9"/>
        <v>560379.51</v>
      </c>
      <c r="AH30" s="25">
        <f t="shared" si="9"/>
        <v>0</v>
      </c>
      <c r="AI30" s="25">
        <f t="shared" si="9"/>
        <v>0</v>
      </c>
      <c r="AJ30" s="26">
        <f t="shared" si="10"/>
        <v>560379.51</v>
      </c>
      <c r="AK30" s="26">
        <f t="shared" si="11"/>
        <v>1101402.52</v>
      </c>
      <c r="AL30" s="25">
        <f t="shared" si="11"/>
        <v>0</v>
      </c>
      <c r="AM30" s="25">
        <f t="shared" si="11"/>
        <v>0</v>
      </c>
      <c r="AN30" s="26">
        <f t="shared" si="12"/>
        <v>1101402.52</v>
      </c>
      <c r="AO30" s="26">
        <v>118971.73</v>
      </c>
      <c r="AP30" s="25">
        <v>0</v>
      </c>
      <c r="AQ30" s="25">
        <v>0</v>
      </c>
      <c r="AR30" s="26">
        <f t="shared" si="13"/>
        <v>118971.73</v>
      </c>
      <c r="AS30" s="26">
        <v>142454.07</v>
      </c>
      <c r="AT30" s="25">
        <v>0</v>
      </c>
      <c r="AU30" s="25">
        <v>0</v>
      </c>
      <c r="AV30" s="26">
        <f t="shared" si="0"/>
        <v>142454.07</v>
      </c>
      <c r="AW30" s="26">
        <v>176607.20803793517</v>
      </c>
      <c r="AX30" s="25">
        <v>0</v>
      </c>
      <c r="AY30" s="25">
        <v>0</v>
      </c>
      <c r="AZ30" s="26">
        <f t="shared" si="14"/>
        <v>176607.20803793517</v>
      </c>
      <c r="BA30" s="26">
        <f t="shared" si="15"/>
        <v>438033.00803793513</v>
      </c>
      <c r="BB30" s="25">
        <f t="shared" si="15"/>
        <v>0</v>
      </c>
      <c r="BC30" s="25">
        <f t="shared" si="15"/>
        <v>0</v>
      </c>
      <c r="BD30" s="26">
        <f t="shared" si="16"/>
        <v>438033.00803793513</v>
      </c>
      <c r="BE30" s="26">
        <f>+VLOOKUP(B30,'[1]alocare L+AP'!B:M,12,0)</f>
        <v>149668.78313999998</v>
      </c>
      <c r="BF30" s="25"/>
      <c r="BG30" s="25"/>
      <c r="BH30" s="26">
        <f t="shared" si="17"/>
        <v>149668.78313999998</v>
      </c>
      <c r="BI30" s="26">
        <f>+VLOOKUP(B30,'[1]alocare L+AP'!B:N,13,0)</f>
        <v>133368.22259999998</v>
      </c>
      <c r="BJ30" s="25"/>
      <c r="BK30" s="25"/>
      <c r="BL30" s="26">
        <f t="shared" si="18"/>
        <v>133368.22259999998</v>
      </c>
      <c r="BM30" s="26">
        <f>+VLOOKUP(B30,'[1]alocare L+AP'!B:O,14,0)</f>
        <v>110875.39771271909</v>
      </c>
      <c r="BN30" s="25"/>
      <c r="BO30" s="25"/>
      <c r="BP30" s="26">
        <f t="shared" si="19"/>
        <v>110875.39771271909</v>
      </c>
      <c r="BQ30" s="26">
        <f t="shared" si="20"/>
        <v>393912.40345271904</v>
      </c>
      <c r="BR30" s="25">
        <f t="shared" si="20"/>
        <v>0</v>
      </c>
      <c r="BS30" s="25">
        <f t="shared" si="20"/>
        <v>0</v>
      </c>
      <c r="BT30" s="26">
        <f t="shared" si="21"/>
        <v>393912.40345271904</v>
      </c>
      <c r="BU30" s="26">
        <f t="shared" si="22"/>
        <v>831945.41149065411</v>
      </c>
      <c r="BV30" s="25">
        <f t="shared" si="23"/>
        <v>0</v>
      </c>
      <c r="BW30" s="25">
        <f t="shared" si="23"/>
        <v>0</v>
      </c>
      <c r="BX30" s="26">
        <f t="shared" si="24"/>
        <v>831945.41149065411</v>
      </c>
      <c r="BY30" s="26">
        <f t="shared" si="25"/>
        <v>1933347.9314906541</v>
      </c>
      <c r="BZ30" s="25">
        <f t="shared" si="25"/>
        <v>0</v>
      </c>
      <c r="CA30" s="25">
        <f t="shared" si="25"/>
        <v>0</v>
      </c>
      <c r="CB30" s="26">
        <f t="shared" si="26"/>
        <v>1933347.9314906541</v>
      </c>
    </row>
    <row r="31" spans="1:80" ht="15">
      <c r="A31" s="19">
        <v>23</v>
      </c>
      <c r="B31" s="20" t="s">
        <v>80</v>
      </c>
      <c r="C31" s="21" t="s">
        <v>36</v>
      </c>
      <c r="D31" s="22" t="s">
        <v>81</v>
      </c>
      <c r="E31" s="23">
        <v>45424.34</v>
      </c>
      <c r="F31" s="23">
        <v>0</v>
      </c>
      <c r="G31" s="24">
        <v>0</v>
      </c>
      <c r="H31" s="22">
        <f t="shared" si="1"/>
        <v>45424.34</v>
      </c>
      <c r="I31" s="25">
        <v>47635.02</v>
      </c>
      <c r="J31" s="25">
        <v>0</v>
      </c>
      <c r="K31" s="25">
        <v>0</v>
      </c>
      <c r="L31" s="26">
        <f t="shared" si="2"/>
        <v>47635.02</v>
      </c>
      <c r="M31" s="26">
        <v>47025.11</v>
      </c>
      <c r="N31" s="25">
        <v>0</v>
      </c>
      <c r="O31" s="25">
        <v>0</v>
      </c>
      <c r="P31" s="26">
        <f t="shared" si="3"/>
        <v>47025.11</v>
      </c>
      <c r="Q31" s="26">
        <f t="shared" si="4"/>
        <v>140084.46999999997</v>
      </c>
      <c r="R31" s="25">
        <f t="shared" si="4"/>
        <v>0</v>
      </c>
      <c r="S31" s="25">
        <f t="shared" si="4"/>
        <v>0</v>
      </c>
      <c r="T31" s="26">
        <f t="shared" si="5"/>
        <v>140084.46999999997</v>
      </c>
      <c r="U31" s="26">
        <v>55904.17</v>
      </c>
      <c r="V31" s="25">
        <v>0</v>
      </c>
      <c r="W31" s="25">
        <v>0</v>
      </c>
      <c r="X31" s="26">
        <f t="shared" si="6"/>
        <v>55904.17</v>
      </c>
      <c r="Y31" s="26">
        <v>47211.17</v>
      </c>
      <c r="Z31" s="25">
        <v>0</v>
      </c>
      <c r="AA31" s="25">
        <v>0</v>
      </c>
      <c r="AB31" s="26">
        <f t="shared" si="7"/>
        <v>47211.17</v>
      </c>
      <c r="AC31" s="26">
        <v>42479.31</v>
      </c>
      <c r="AD31" s="25">
        <v>0</v>
      </c>
      <c r="AE31" s="25">
        <v>0</v>
      </c>
      <c r="AF31" s="26">
        <f t="shared" si="8"/>
        <v>42479.31</v>
      </c>
      <c r="AG31" s="26">
        <f t="shared" si="9"/>
        <v>145594.65</v>
      </c>
      <c r="AH31" s="25">
        <f t="shared" si="9"/>
        <v>0</v>
      </c>
      <c r="AI31" s="25">
        <f t="shared" si="9"/>
        <v>0</v>
      </c>
      <c r="AJ31" s="26">
        <f t="shared" si="10"/>
        <v>145594.65</v>
      </c>
      <c r="AK31" s="26">
        <f t="shared" si="11"/>
        <v>285679.12</v>
      </c>
      <c r="AL31" s="25">
        <f t="shared" si="11"/>
        <v>0</v>
      </c>
      <c r="AM31" s="25">
        <f t="shared" si="11"/>
        <v>0</v>
      </c>
      <c r="AN31" s="26">
        <f t="shared" si="12"/>
        <v>285679.12</v>
      </c>
      <c r="AO31" s="26">
        <v>55108.86</v>
      </c>
      <c r="AP31" s="25">
        <v>0</v>
      </c>
      <c r="AQ31" s="25">
        <v>0</v>
      </c>
      <c r="AR31" s="26">
        <f t="shared" si="13"/>
        <v>55108.86</v>
      </c>
      <c r="AS31" s="26">
        <v>44255.34</v>
      </c>
      <c r="AT31" s="25">
        <v>0</v>
      </c>
      <c r="AU31" s="25">
        <v>0</v>
      </c>
      <c r="AV31" s="26">
        <f t="shared" si="0"/>
        <v>44255.34</v>
      </c>
      <c r="AW31" s="26">
        <v>46793.120361252797</v>
      </c>
      <c r="AX31" s="25">
        <v>0</v>
      </c>
      <c r="AY31" s="25">
        <v>0</v>
      </c>
      <c r="AZ31" s="26">
        <f t="shared" si="14"/>
        <v>46793.120361252797</v>
      </c>
      <c r="BA31" s="26">
        <f t="shared" si="15"/>
        <v>146157.32036125279</v>
      </c>
      <c r="BB31" s="25">
        <f t="shared" si="15"/>
        <v>0</v>
      </c>
      <c r="BC31" s="25">
        <f t="shared" si="15"/>
        <v>0</v>
      </c>
      <c r="BD31" s="26">
        <f t="shared" si="16"/>
        <v>146157.32036125279</v>
      </c>
      <c r="BE31" s="26">
        <f>+VLOOKUP(B31,'[1]alocare L+AP'!B:M,12,0)</f>
        <v>39655.625960000005</v>
      </c>
      <c r="BF31" s="25"/>
      <c r="BG31" s="25"/>
      <c r="BH31" s="26">
        <f t="shared" si="17"/>
        <v>39655.625960000005</v>
      </c>
      <c r="BI31" s="26">
        <f>+VLOOKUP(B31,'[1]alocare L+AP'!B:N,13,0)</f>
        <v>35336.696400000001</v>
      </c>
      <c r="BJ31" s="25"/>
      <c r="BK31" s="25"/>
      <c r="BL31" s="26">
        <f t="shared" si="18"/>
        <v>35336.696400000001</v>
      </c>
      <c r="BM31" s="26">
        <f>+VLOOKUP(B31,'[1]alocare L+AP'!B:O,14,0)</f>
        <v>29377.0899155974</v>
      </c>
      <c r="BN31" s="25"/>
      <c r="BO31" s="25"/>
      <c r="BP31" s="26">
        <f t="shared" si="19"/>
        <v>29377.0899155974</v>
      </c>
      <c r="BQ31" s="26">
        <f t="shared" si="20"/>
        <v>104369.41227559741</v>
      </c>
      <c r="BR31" s="25">
        <f t="shared" si="20"/>
        <v>0</v>
      </c>
      <c r="BS31" s="25">
        <f t="shared" si="20"/>
        <v>0</v>
      </c>
      <c r="BT31" s="26">
        <f t="shared" si="21"/>
        <v>104369.41227559741</v>
      </c>
      <c r="BU31" s="26">
        <f t="shared" si="22"/>
        <v>250526.73263685021</v>
      </c>
      <c r="BV31" s="25">
        <f t="shared" si="23"/>
        <v>0</v>
      </c>
      <c r="BW31" s="25">
        <f t="shared" si="23"/>
        <v>0</v>
      </c>
      <c r="BX31" s="26">
        <f t="shared" si="24"/>
        <v>250526.73263685021</v>
      </c>
      <c r="BY31" s="26">
        <f t="shared" si="25"/>
        <v>536205.85263685021</v>
      </c>
      <c r="BZ31" s="25">
        <f t="shared" si="25"/>
        <v>0</v>
      </c>
      <c r="CA31" s="25">
        <f t="shared" si="25"/>
        <v>0</v>
      </c>
      <c r="CB31" s="26">
        <f t="shared" si="26"/>
        <v>536205.85263685021</v>
      </c>
    </row>
    <row r="32" spans="1:80" ht="15">
      <c r="A32" s="19">
        <v>24</v>
      </c>
      <c r="B32" s="20" t="s">
        <v>82</v>
      </c>
      <c r="C32" s="21" t="s">
        <v>51</v>
      </c>
      <c r="D32" s="22" t="s">
        <v>83</v>
      </c>
      <c r="E32" s="23">
        <v>0</v>
      </c>
      <c r="F32" s="23">
        <v>0</v>
      </c>
      <c r="G32" s="24">
        <v>7798</v>
      </c>
      <c r="H32" s="22">
        <f t="shared" si="1"/>
        <v>7798</v>
      </c>
      <c r="I32" s="25">
        <v>0</v>
      </c>
      <c r="J32" s="25">
        <v>0</v>
      </c>
      <c r="K32" s="25">
        <v>7950</v>
      </c>
      <c r="L32" s="26">
        <f t="shared" si="2"/>
        <v>7950</v>
      </c>
      <c r="M32" s="26">
        <v>0</v>
      </c>
      <c r="N32" s="25">
        <v>0</v>
      </c>
      <c r="O32" s="25">
        <v>7905</v>
      </c>
      <c r="P32" s="26">
        <f t="shared" si="3"/>
        <v>7905</v>
      </c>
      <c r="Q32" s="26">
        <f t="shared" si="4"/>
        <v>0</v>
      </c>
      <c r="R32" s="25">
        <f t="shared" si="4"/>
        <v>0</v>
      </c>
      <c r="S32" s="25">
        <f t="shared" si="4"/>
        <v>23653</v>
      </c>
      <c r="T32" s="26">
        <f t="shared" si="5"/>
        <v>23653</v>
      </c>
      <c r="U32" s="26">
        <v>0</v>
      </c>
      <c r="V32" s="25">
        <v>0</v>
      </c>
      <c r="W32" s="25">
        <v>8637</v>
      </c>
      <c r="X32" s="26">
        <f t="shared" si="6"/>
        <v>8637</v>
      </c>
      <c r="Y32" s="26">
        <v>0</v>
      </c>
      <c r="Z32" s="25">
        <v>0</v>
      </c>
      <c r="AA32" s="25">
        <v>8046</v>
      </c>
      <c r="AB32" s="26">
        <f t="shared" si="7"/>
        <v>8046</v>
      </c>
      <c r="AC32" s="26">
        <v>0</v>
      </c>
      <c r="AD32" s="25">
        <v>0</v>
      </c>
      <c r="AE32" s="25">
        <v>7979</v>
      </c>
      <c r="AF32" s="26">
        <f t="shared" si="8"/>
        <v>7979</v>
      </c>
      <c r="AG32" s="26">
        <f t="shared" si="9"/>
        <v>0</v>
      </c>
      <c r="AH32" s="25">
        <f t="shared" si="9"/>
        <v>0</v>
      </c>
      <c r="AI32" s="25">
        <f t="shared" si="9"/>
        <v>24662</v>
      </c>
      <c r="AJ32" s="26">
        <f t="shared" si="10"/>
        <v>24662</v>
      </c>
      <c r="AK32" s="26">
        <f t="shared" si="11"/>
        <v>0</v>
      </c>
      <c r="AL32" s="25">
        <f t="shared" si="11"/>
        <v>0</v>
      </c>
      <c r="AM32" s="25">
        <f t="shared" si="11"/>
        <v>48315</v>
      </c>
      <c r="AN32" s="26">
        <f t="shared" si="12"/>
        <v>48315</v>
      </c>
      <c r="AO32" s="26">
        <v>0</v>
      </c>
      <c r="AP32" s="25">
        <v>0</v>
      </c>
      <c r="AQ32" s="25">
        <v>10994</v>
      </c>
      <c r="AR32" s="26">
        <f t="shared" si="13"/>
        <v>10994</v>
      </c>
      <c r="AS32" s="26">
        <v>0</v>
      </c>
      <c r="AT32" s="25">
        <v>0</v>
      </c>
      <c r="AU32" s="25">
        <v>5580</v>
      </c>
      <c r="AV32" s="26">
        <f t="shared" si="0"/>
        <v>5580</v>
      </c>
      <c r="AW32" s="26">
        <v>0</v>
      </c>
      <c r="AX32" s="25">
        <v>0</v>
      </c>
      <c r="AY32" s="25">
        <v>5273.1226695135992</v>
      </c>
      <c r="AZ32" s="26">
        <f t="shared" si="14"/>
        <v>5273.1226695135992</v>
      </c>
      <c r="BA32" s="26">
        <f t="shared" si="15"/>
        <v>0</v>
      </c>
      <c r="BB32" s="25">
        <f t="shared" si="15"/>
        <v>0</v>
      </c>
      <c r="BC32" s="25">
        <f t="shared" si="15"/>
        <v>21847.122669513599</v>
      </c>
      <c r="BD32" s="26">
        <f t="shared" si="16"/>
        <v>21847.122669513599</v>
      </c>
      <c r="BE32" s="26"/>
      <c r="BF32" s="25"/>
      <c r="BG32" s="25">
        <f>+VLOOKUP(B32,'[1]alocare RX'!B:M,12,0)</f>
        <v>4468.7975200000001</v>
      </c>
      <c r="BH32" s="26">
        <f t="shared" si="17"/>
        <v>4468.7975200000001</v>
      </c>
      <c r="BI32" s="26"/>
      <c r="BJ32" s="25"/>
      <c r="BK32" s="25">
        <f>+VLOOKUP(B32,'[1]alocare RX'!B:N,13,0)</f>
        <v>3982.0967999999993</v>
      </c>
      <c r="BL32" s="26">
        <f t="shared" si="18"/>
        <v>3982.0967999999993</v>
      </c>
      <c r="BM32" s="26"/>
      <c r="BN32" s="25"/>
      <c r="BO32" s="25">
        <f>+VLOOKUP(B32,'[1]alocare RX'!B:O,14,0)</f>
        <v>3310.5079892587996</v>
      </c>
      <c r="BP32" s="26">
        <f t="shared" si="19"/>
        <v>3310.5079892587996</v>
      </c>
      <c r="BQ32" s="26">
        <f t="shared" si="20"/>
        <v>0</v>
      </c>
      <c r="BR32" s="25">
        <f t="shared" si="20"/>
        <v>0</v>
      </c>
      <c r="BS32" s="25">
        <f t="shared" si="20"/>
        <v>11761.4023092588</v>
      </c>
      <c r="BT32" s="26">
        <f t="shared" si="21"/>
        <v>11761.4023092588</v>
      </c>
      <c r="BU32" s="26">
        <f t="shared" si="22"/>
        <v>0</v>
      </c>
      <c r="BV32" s="25">
        <f t="shared" si="23"/>
        <v>0</v>
      </c>
      <c r="BW32" s="25">
        <f t="shared" si="23"/>
        <v>33608.524978772402</v>
      </c>
      <c r="BX32" s="26">
        <f t="shared" si="24"/>
        <v>33608.524978772402</v>
      </c>
      <c r="BY32" s="26">
        <f t="shared" si="25"/>
        <v>0</v>
      </c>
      <c r="BZ32" s="25">
        <f t="shared" si="25"/>
        <v>0</v>
      </c>
      <c r="CA32" s="25">
        <f t="shared" si="25"/>
        <v>81923.524978772402</v>
      </c>
      <c r="CB32" s="26">
        <f t="shared" si="26"/>
        <v>81923.524978772402</v>
      </c>
    </row>
    <row r="33" spans="1:80" ht="15">
      <c r="A33" s="19">
        <v>25</v>
      </c>
      <c r="B33" s="20" t="s">
        <v>84</v>
      </c>
      <c r="C33" s="21" t="s">
        <v>59</v>
      </c>
      <c r="D33" s="22" t="s">
        <v>85</v>
      </c>
      <c r="E33" s="23">
        <v>186067.38</v>
      </c>
      <c r="F33" s="23">
        <v>2970</v>
      </c>
      <c r="G33" s="24"/>
      <c r="H33" s="22">
        <f t="shared" si="1"/>
        <v>189037.38</v>
      </c>
      <c r="I33" s="25">
        <v>233630.97</v>
      </c>
      <c r="J33" s="25">
        <v>3040</v>
      </c>
      <c r="K33" s="25"/>
      <c r="L33" s="26">
        <f t="shared" si="2"/>
        <v>236670.97</v>
      </c>
      <c r="M33" s="26">
        <v>254963.69</v>
      </c>
      <c r="N33" s="25">
        <v>3070</v>
      </c>
      <c r="O33" s="25"/>
      <c r="P33" s="26">
        <f t="shared" si="3"/>
        <v>258033.69</v>
      </c>
      <c r="Q33" s="26">
        <f t="shared" si="4"/>
        <v>674662.04</v>
      </c>
      <c r="R33" s="25">
        <f t="shared" si="4"/>
        <v>9080</v>
      </c>
      <c r="S33" s="25">
        <f t="shared" si="4"/>
        <v>0</v>
      </c>
      <c r="T33" s="26">
        <f t="shared" si="5"/>
        <v>683742.04</v>
      </c>
      <c r="U33" s="26">
        <v>247041.34</v>
      </c>
      <c r="V33" s="25">
        <v>5270</v>
      </c>
      <c r="W33" s="25"/>
      <c r="X33" s="26">
        <f t="shared" si="6"/>
        <v>252311.34</v>
      </c>
      <c r="Y33" s="26">
        <v>227045.69</v>
      </c>
      <c r="Z33" s="25">
        <v>3040</v>
      </c>
      <c r="AA33" s="25"/>
      <c r="AB33" s="26">
        <f t="shared" si="7"/>
        <v>230085.69</v>
      </c>
      <c r="AC33" s="26">
        <v>227039.01</v>
      </c>
      <c r="AD33" s="25">
        <v>3100</v>
      </c>
      <c r="AE33" s="25"/>
      <c r="AF33" s="26">
        <f t="shared" si="8"/>
        <v>230139.01</v>
      </c>
      <c r="AG33" s="26">
        <f t="shared" si="9"/>
        <v>701126.04</v>
      </c>
      <c r="AH33" s="25">
        <f t="shared" si="9"/>
        <v>11410</v>
      </c>
      <c r="AI33" s="25">
        <f t="shared" si="9"/>
        <v>0</v>
      </c>
      <c r="AJ33" s="26">
        <f t="shared" si="10"/>
        <v>712536.04</v>
      </c>
      <c r="AK33" s="26">
        <f t="shared" si="11"/>
        <v>1375788.08</v>
      </c>
      <c r="AL33" s="25">
        <f t="shared" si="11"/>
        <v>20490</v>
      </c>
      <c r="AM33" s="25">
        <f t="shared" si="11"/>
        <v>0</v>
      </c>
      <c r="AN33" s="26">
        <f t="shared" si="12"/>
        <v>1396278.08</v>
      </c>
      <c r="AO33" s="26">
        <v>265062.46999999997</v>
      </c>
      <c r="AP33" s="25">
        <v>5720</v>
      </c>
      <c r="AQ33" s="25"/>
      <c r="AR33" s="26">
        <f t="shared" si="13"/>
        <v>270782.46999999997</v>
      </c>
      <c r="AS33" s="26">
        <v>229577.94</v>
      </c>
      <c r="AT33" s="25">
        <v>11210</v>
      </c>
      <c r="AU33" s="25"/>
      <c r="AV33" s="26">
        <f t="shared" si="0"/>
        <v>240787.94</v>
      </c>
      <c r="AW33" s="26">
        <v>218605.88451432079</v>
      </c>
      <c r="AX33" s="25">
        <v>22108.052731085598</v>
      </c>
      <c r="AY33" s="25">
        <v>0</v>
      </c>
      <c r="AZ33" s="26">
        <f t="shared" si="14"/>
        <v>240713.93724540639</v>
      </c>
      <c r="BA33" s="26">
        <f t="shared" si="15"/>
        <v>713246.29451432079</v>
      </c>
      <c r="BB33" s="25">
        <f t="shared" si="15"/>
        <v>39038.052731085598</v>
      </c>
      <c r="BC33" s="25">
        <f t="shared" si="15"/>
        <v>0</v>
      </c>
      <c r="BD33" s="26">
        <f t="shared" si="16"/>
        <v>752284.34724540636</v>
      </c>
      <c r="BE33" s="26">
        <f>+VLOOKUP(B33,'[1]alocare L+AP'!B:M,12,0)</f>
        <v>185261.27606</v>
      </c>
      <c r="BF33" s="25">
        <f>+VLOOKUP(B33,[1]ap!B:K,10,0)</f>
        <v>18735.845419999998</v>
      </c>
      <c r="BG33" s="25"/>
      <c r="BH33" s="26">
        <f t="shared" si="17"/>
        <v>203997.12148</v>
      </c>
      <c r="BI33" s="26">
        <f>+VLOOKUP(B33,'[1]alocare L+AP'!B:N,13,0)</f>
        <v>165084.30540000001</v>
      </c>
      <c r="BJ33" s="25">
        <f>+VLOOKUP(B33,[1]ap!B:L,11,0)</f>
        <v>16695.307799999999</v>
      </c>
      <c r="BK33" s="25"/>
      <c r="BL33" s="26">
        <f t="shared" si="18"/>
        <v>181779.61320000002</v>
      </c>
      <c r="BM33" s="26">
        <f>+VLOOKUP(B33,'[1]alocare L+AP'!B:O,14,0)</f>
        <v>137242.49795432889</v>
      </c>
      <c r="BN33" s="25">
        <f>+VLOOKUP(B33,[1]ap!B:M,12,0)</f>
        <v>13879.609821397298</v>
      </c>
      <c r="BO33" s="25"/>
      <c r="BP33" s="26">
        <f t="shared" si="19"/>
        <v>151122.10777572618</v>
      </c>
      <c r="BQ33" s="26">
        <f t="shared" si="20"/>
        <v>487588.07941432891</v>
      </c>
      <c r="BR33" s="25">
        <f t="shared" si="20"/>
        <v>49310.763041397295</v>
      </c>
      <c r="BS33" s="25">
        <f t="shared" si="20"/>
        <v>0</v>
      </c>
      <c r="BT33" s="26">
        <f t="shared" si="21"/>
        <v>536898.84245572623</v>
      </c>
      <c r="BU33" s="26">
        <f t="shared" si="22"/>
        <v>1200834.3739286498</v>
      </c>
      <c r="BV33" s="25">
        <f t="shared" si="23"/>
        <v>88348.815772482892</v>
      </c>
      <c r="BW33" s="25">
        <f t="shared" si="23"/>
        <v>0</v>
      </c>
      <c r="BX33" s="26">
        <f t="shared" si="24"/>
        <v>1289183.1897011327</v>
      </c>
      <c r="BY33" s="26">
        <f t="shared" si="25"/>
        <v>2576622.4539286499</v>
      </c>
      <c r="BZ33" s="25">
        <f t="shared" si="25"/>
        <v>108838.81577248289</v>
      </c>
      <c r="CA33" s="25">
        <f t="shared" si="25"/>
        <v>0</v>
      </c>
      <c r="CB33" s="26">
        <f t="shared" si="26"/>
        <v>2685461.2697011326</v>
      </c>
    </row>
    <row r="34" spans="1:80" ht="15">
      <c r="A34" s="19">
        <v>26</v>
      </c>
      <c r="B34" s="20" t="s">
        <v>86</v>
      </c>
      <c r="C34" s="21" t="s">
        <v>36</v>
      </c>
      <c r="D34" s="22" t="s">
        <v>87</v>
      </c>
      <c r="E34" s="23">
        <v>183685.64</v>
      </c>
      <c r="F34" s="23"/>
      <c r="G34" s="24"/>
      <c r="H34" s="22">
        <f t="shared" si="1"/>
        <v>183685.64</v>
      </c>
      <c r="I34" s="25">
        <v>211963.81</v>
      </c>
      <c r="J34" s="25">
        <v>0</v>
      </c>
      <c r="K34" s="25">
        <v>0</v>
      </c>
      <c r="L34" s="26">
        <f t="shared" si="2"/>
        <v>211963.81</v>
      </c>
      <c r="M34" s="26">
        <v>200021.38</v>
      </c>
      <c r="N34" s="25"/>
      <c r="O34" s="25"/>
      <c r="P34" s="26">
        <f t="shared" si="3"/>
        <v>200021.38</v>
      </c>
      <c r="Q34" s="26">
        <f t="shared" si="4"/>
        <v>595670.83000000007</v>
      </c>
      <c r="R34" s="25">
        <f t="shared" si="4"/>
        <v>0</v>
      </c>
      <c r="S34" s="25">
        <f t="shared" si="4"/>
        <v>0</v>
      </c>
      <c r="T34" s="26">
        <f t="shared" si="5"/>
        <v>595670.83000000007</v>
      </c>
      <c r="U34" s="26">
        <v>218290.47</v>
      </c>
      <c r="V34" s="25">
        <v>0</v>
      </c>
      <c r="W34" s="25">
        <v>0</v>
      </c>
      <c r="X34" s="26">
        <f t="shared" si="6"/>
        <v>218290.47</v>
      </c>
      <c r="Y34" s="26">
        <v>200571.15</v>
      </c>
      <c r="Z34" s="25"/>
      <c r="AA34" s="25"/>
      <c r="AB34" s="26">
        <f t="shared" si="7"/>
        <v>200571.15</v>
      </c>
      <c r="AC34" s="26">
        <v>201069.72</v>
      </c>
      <c r="AD34" s="25">
        <v>0</v>
      </c>
      <c r="AE34" s="25">
        <v>0</v>
      </c>
      <c r="AF34" s="26">
        <f t="shared" si="8"/>
        <v>201069.72</v>
      </c>
      <c r="AG34" s="26">
        <f t="shared" si="9"/>
        <v>619931.34</v>
      </c>
      <c r="AH34" s="25">
        <f t="shared" si="9"/>
        <v>0</v>
      </c>
      <c r="AI34" s="25">
        <f t="shared" si="9"/>
        <v>0</v>
      </c>
      <c r="AJ34" s="26">
        <f t="shared" si="10"/>
        <v>619931.34</v>
      </c>
      <c r="AK34" s="26">
        <f t="shared" si="11"/>
        <v>1215602.17</v>
      </c>
      <c r="AL34" s="25">
        <f t="shared" si="11"/>
        <v>0</v>
      </c>
      <c r="AM34" s="25">
        <f t="shared" si="11"/>
        <v>0</v>
      </c>
      <c r="AN34" s="26">
        <f t="shared" si="12"/>
        <v>1215602.17</v>
      </c>
      <c r="AO34" s="26">
        <v>234635.12</v>
      </c>
      <c r="AP34" s="25">
        <v>0</v>
      </c>
      <c r="AQ34" s="25">
        <v>0</v>
      </c>
      <c r="AR34" s="26">
        <f t="shared" si="13"/>
        <v>234635.12</v>
      </c>
      <c r="AS34" s="26">
        <v>216609.44</v>
      </c>
      <c r="AT34" s="25">
        <v>0</v>
      </c>
      <c r="AU34" s="25">
        <v>0</v>
      </c>
      <c r="AV34" s="26">
        <f t="shared" si="0"/>
        <v>216609.44</v>
      </c>
      <c r="AW34" s="26">
        <v>241183.85902668242</v>
      </c>
      <c r="AX34" s="25">
        <v>0</v>
      </c>
      <c r="AY34" s="25">
        <v>0</v>
      </c>
      <c r="AZ34" s="26">
        <f t="shared" si="14"/>
        <v>241183.85902668242</v>
      </c>
      <c r="BA34" s="26">
        <f t="shared" si="15"/>
        <v>692428.41902668239</v>
      </c>
      <c r="BB34" s="25">
        <f t="shared" si="15"/>
        <v>0</v>
      </c>
      <c r="BC34" s="25">
        <f t="shared" si="15"/>
        <v>0</v>
      </c>
      <c r="BD34" s="26">
        <f t="shared" si="16"/>
        <v>692428.41902668239</v>
      </c>
      <c r="BE34" s="26">
        <f>+VLOOKUP(B34,'[1]alocare L+AP'!B:M,12,0)</f>
        <v>207099.40718000004</v>
      </c>
      <c r="BF34" s="25"/>
      <c r="BG34" s="25"/>
      <c r="BH34" s="26">
        <f t="shared" si="17"/>
        <v>207099.40718000004</v>
      </c>
      <c r="BI34" s="26">
        <f>+VLOOKUP(B34,'[1]alocare L+AP'!B:N,13,0)</f>
        <v>184544.02620000002</v>
      </c>
      <c r="BJ34" s="25"/>
      <c r="BK34" s="25"/>
      <c r="BL34" s="26">
        <f t="shared" si="18"/>
        <v>184544.02620000002</v>
      </c>
      <c r="BM34" s="26">
        <f>+VLOOKUP(B34,'[1]alocare L+AP'!B:O,14,0)</f>
        <v>153420.29684087171</v>
      </c>
      <c r="BN34" s="25"/>
      <c r="BO34" s="25"/>
      <c r="BP34" s="26">
        <f t="shared" si="19"/>
        <v>153420.29684087171</v>
      </c>
      <c r="BQ34" s="26">
        <f t="shared" si="20"/>
        <v>545063.73022087174</v>
      </c>
      <c r="BR34" s="25">
        <f t="shared" si="20"/>
        <v>0</v>
      </c>
      <c r="BS34" s="25">
        <f t="shared" si="20"/>
        <v>0</v>
      </c>
      <c r="BT34" s="26">
        <f t="shared" si="21"/>
        <v>545063.73022087174</v>
      </c>
      <c r="BU34" s="26">
        <f t="shared" si="22"/>
        <v>1237492.1492475541</v>
      </c>
      <c r="BV34" s="25">
        <f t="shared" si="23"/>
        <v>0</v>
      </c>
      <c r="BW34" s="25">
        <f t="shared" si="23"/>
        <v>0</v>
      </c>
      <c r="BX34" s="26">
        <f t="shared" si="24"/>
        <v>1237492.1492475541</v>
      </c>
      <c r="BY34" s="26">
        <f t="shared" si="25"/>
        <v>2453094.3192475541</v>
      </c>
      <c r="BZ34" s="25">
        <f t="shared" si="25"/>
        <v>0</v>
      </c>
      <c r="CA34" s="25">
        <f t="shared" si="25"/>
        <v>0</v>
      </c>
      <c r="CB34" s="26">
        <f t="shared" si="26"/>
        <v>2453094.3192475541</v>
      </c>
    </row>
    <row r="35" spans="1:80" ht="15">
      <c r="A35" s="19">
        <v>27</v>
      </c>
      <c r="B35" s="20" t="s">
        <v>88</v>
      </c>
      <c r="C35" s="21" t="s">
        <v>33</v>
      </c>
      <c r="D35" s="22" t="s">
        <v>89</v>
      </c>
      <c r="E35" s="23">
        <v>76959.88</v>
      </c>
      <c r="F35" s="23">
        <v>2200</v>
      </c>
      <c r="G35" s="24">
        <v>3844</v>
      </c>
      <c r="H35" s="22">
        <f t="shared" si="1"/>
        <v>83003.88</v>
      </c>
      <c r="I35" s="25">
        <v>72495.210000000006</v>
      </c>
      <c r="J35" s="25">
        <v>3120</v>
      </c>
      <c r="K35" s="25">
        <v>16153</v>
      </c>
      <c r="L35" s="26">
        <f t="shared" si="2"/>
        <v>91768.21</v>
      </c>
      <c r="M35" s="26">
        <v>89742.02</v>
      </c>
      <c r="N35" s="25">
        <v>3320</v>
      </c>
      <c r="O35" s="25">
        <v>29248</v>
      </c>
      <c r="P35" s="26">
        <f t="shared" si="3"/>
        <v>122310.02</v>
      </c>
      <c r="Q35" s="26">
        <f t="shared" si="4"/>
        <v>239197.11000000004</v>
      </c>
      <c r="R35" s="25">
        <f t="shared" si="4"/>
        <v>8640</v>
      </c>
      <c r="S35" s="25">
        <f t="shared" si="4"/>
        <v>49245</v>
      </c>
      <c r="T35" s="26">
        <f t="shared" si="5"/>
        <v>297082.11000000004</v>
      </c>
      <c r="U35" s="26">
        <v>76837.73</v>
      </c>
      <c r="V35" s="25">
        <v>2960</v>
      </c>
      <c r="W35" s="25">
        <v>22220</v>
      </c>
      <c r="X35" s="26">
        <f t="shared" si="6"/>
        <v>102017.73</v>
      </c>
      <c r="Y35" s="26">
        <v>83612.87</v>
      </c>
      <c r="Z35" s="25">
        <v>2720</v>
      </c>
      <c r="AA35" s="25">
        <v>36420</v>
      </c>
      <c r="AB35" s="26">
        <f t="shared" si="7"/>
        <v>122752.87</v>
      </c>
      <c r="AC35" s="26">
        <v>81998.19</v>
      </c>
      <c r="AD35" s="25">
        <v>2720</v>
      </c>
      <c r="AE35" s="25">
        <v>20550</v>
      </c>
      <c r="AF35" s="26">
        <f t="shared" si="8"/>
        <v>105268.19</v>
      </c>
      <c r="AG35" s="26">
        <f t="shared" si="9"/>
        <v>242448.78999999998</v>
      </c>
      <c r="AH35" s="25">
        <f t="shared" si="9"/>
        <v>8400</v>
      </c>
      <c r="AI35" s="25">
        <f t="shared" si="9"/>
        <v>79190</v>
      </c>
      <c r="AJ35" s="26">
        <f t="shared" si="10"/>
        <v>330038.78999999998</v>
      </c>
      <c r="AK35" s="26">
        <f t="shared" si="11"/>
        <v>481645.9</v>
      </c>
      <c r="AL35" s="25">
        <f t="shared" si="11"/>
        <v>17040</v>
      </c>
      <c r="AM35" s="25">
        <f t="shared" si="11"/>
        <v>128435</v>
      </c>
      <c r="AN35" s="26">
        <f t="shared" si="12"/>
        <v>627120.9</v>
      </c>
      <c r="AO35" s="26">
        <v>80425.740000000005</v>
      </c>
      <c r="AP35" s="25">
        <v>3000</v>
      </c>
      <c r="AQ35" s="25">
        <v>14946</v>
      </c>
      <c r="AR35" s="26">
        <f t="shared" si="13"/>
        <v>98371.74</v>
      </c>
      <c r="AS35" s="26">
        <v>65903.42</v>
      </c>
      <c r="AT35" s="25">
        <v>5240</v>
      </c>
      <c r="AU35" s="25">
        <v>27607</v>
      </c>
      <c r="AV35" s="26">
        <f t="shared" si="0"/>
        <v>98750.42</v>
      </c>
      <c r="AW35" s="26">
        <v>70902.133074492798</v>
      </c>
      <c r="AX35" s="25">
        <v>5845.0635384072002</v>
      </c>
      <c r="AY35" s="25">
        <v>28919.209636029598</v>
      </c>
      <c r="AZ35" s="26">
        <f t="shared" si="14"/>
        <v>105666.40624892959</v>
      </c>
      <c r="BA35" s="26">
        <f t="shared" si="15"/>
        <v>217231.2930744928</v>
      </c>
      <c r="BB35" s="25">
        <f t="shared" si="15"/>
        <v>14085.063538407201</v>
      </c>
      <c r="BC35" s="25">
        <f t="shared" si="15"/>
        <v>71472.209636029598</v>
      </c>
      <c r="BD35" s="26">
        <f t="shared" si="16"/>
        <v>302788.56624892959</v>
      </c>
      <c r="BE35" s="26">
        <f>+VLOOKUP(B35,'[1]alocare L+AP'!B:M,12,0)</f>
        <v>60087.218959999998</v>
      </c>
      <c r="BF35" s="25">
        <f>+VLOOKUP(B35,[1]ap!B:K,10,0)</f>
        <v>4953.4985400000005</v>
      </c>
      <c r="BG35" s="25">
        <f>+VLOOKUP(B35,'[1]alocare RX'!B:M,12,0)</f>
        <v>24508.076220000003</v>
      </c>
      <c r="BH35" s="26">
        <f t="shared" si="17"/>
        <v>89548.793720000001</v>
      </c>
      <c r="BI35" s="26">
        <f>+VLOOKUP(B35,'[1]alocare L+AP'!B:N,13,0)</f>
        <v>53543.066399999996</v>
      </c>
      <c r="BJ35" s="25">
        <f>+VLOOKUP(B35,[1]ap!B:L,11,0)</f>
        <v>4414.0086000000001</v>
      </c>
      <c r="BK35" s="25">
        <f>+VLOOKUP(B35,'[1]alocare RX'!B:N,13,0)</f>
        <v>21838.879799999999</v>
      </c>
      <c r="BL35" s="26">
        <f t="shared" si="18"/>
        <v>79795.954799999992</v>
      </c>
      <c r="BM35" s="26">
        <f>+VLOOKUP(B35,'[1]alocare L+AP'!B:O,14,0)</f>
        <v>44512.9181908924</v>
      </c>
      <c r="BN35" s="25">
        <f>+VLOOKUP(B35,[1]ap!B:M,12,0)</f>
        <v>3669.5769763701001</v>
      </c>
      <c r="BO35" s="25">
        <f>+VLOOKUP(B35,'[1]alocare RX'!B:O,14,0)</f>
        <v>18155.707830699299</v>
      </c>
      <c r="BP35" s="26">
        <f t="shared" si="19"/>
        <v>66338.202997961809</v>
      </c>
      <c r="BQ35" s="26">
        <f t="shared" si="20"/>
        <v>158143.20355089239</v>
      </c>
      <c r="BR35" s="25">
        <f t="shared" si="20"/>
        <v>13037.084116370101</v>
      </c>
      <c r="BS35" s="25">
        <f t="shared" si="20"/>
        <v>64502.663850699297</v>
      </c>
      <c r="BT35" s="26">
        <f t="shared" si="21"/>
        <v>235682.95151796177</v>
      </c>
      <c r="BU35" s="26">
        <f t="shared" si="22"/>
        <v>375374.49662538519</v>
      </c>
      <c r="BV35" s="25">
        <f t="shared" si="23"/>
        <v>27122.147654777302</v>
      </c>
      <c r="BW35" s="25">
        <f t="shared" si="23"/>
        <v>135974.8734867289</v>
      </c>
      <c r="BX35" s="26">
        <f t="shared" si="24"/>
        <v>538471.5177668914</v>
      </c>
      <c r="BY35" s="26">
        <f t="shared" si="25"/>
        <v>857020.39662538515</v>
      </c>
      <c r="BZ35" s="25">
        <f t="shared" si="25"/>
        <v>44162.147654777305</v>
      </c>
      <c r="CA35" s="25">
        <f t="shared" si="25"/>
        <v>264409.87348672887</v>
      </c>
      <c r="CB35" s="26">
        <f t="shared" si="26"/>
        <v>1165592.4177668914</v>
      </c>
    </row>
    <row r="36" spans="1:80" s="36" customFormat="1" ht="15">
      <c r="A36" s="29">
        <v>28</v>
      </c>
      <c r="B36" s="30" t="s">
        <v>90</v>
      </c>
      <c r="C36" s="31" t="s">
        <v>36</v>
      </c>
      <c r="D36" s="32" t="s">
        <v>91</v>
      </c>
      <c r="E36" s="33">
        <v>81798.37</v>
      </c>
      <c r="F36" s="33"/>
      <c r="G36" s="34"/>
      <c r="H36" s="32">
        <f t="shared" si="1"/>
        <v>81798.37</v>
      </c>
      <c r="I36" s="35">
        <v>82129.429999999993</v>
      </c>
      <c r="J36" s="35"/>
      <c r="K36" s="35"/>
      <c r="L36" s="35">
        <f t="shared" si="2"/>
        <v>82129.429999999993</v>
      </c>
      <c r="M36" s="35">
        <v>84083.33</v>
      </c>
      <c r="N36" s="35"/>
      <c r="O36" s="35"/>
      <c r="P36" s="35">
        <f t="shared" si="3"/>
        <v>84083.33</v>
      </c>
      <c r="Q36" s="35">
        <f t="shared" si="4"/>
        <v>248011.13</v>
      </c>
      <c r="R36" s="35">
        <f t="shared" si="4"/>
        <v>0</v>
      </c>
      <c r="S36" s="35">
        <f t="shared" si="4"/>
        <v>0</v>
      </c>
      <c r="T36" s="35">
        <f t="shared" si="5"/>
        <v>248011.13</v>
      </c>
      <c r="U36" s="35">
        <v>80360.149999999994</v>
      </c>
      <c r="V36" s="35"/>
      <c r="W36" s="35"/>
      <c r="X36" s="35">
        <f t="shared" si="6"/>
        <v>80360.149999999994</v>
      </c>
      <c r="Y36" s="35">
        <v>78502.86</v>
      </c>
      <c r="Z36" s="35"/>
      <c r="AA36" s="35"/>
      <c r="AB36" s="35">
        <f t="shared" si="7"/>
        <v>78502.86</v>
      </c>
      <c r="AC36" s="35">
        <v>49196.79</v>
      </c>
      <c r="AD36" s="35"/>
      <c r="AE36" s="35"/>
      <c r="AF36" s="35">
        <f t="shared" si="8"/>
        <v>49196.79</v>
      </c>
      <c r="AG36" s="35">
        <f t="shared" si="9"/>
        <v>208059.80000000002</v>
      </c>
      <c r="AH36" s="35">
        <f t="shared" si="9"/>
        <v>0</v>
      </c>
      <c r="AI36" s="35">
        <f t="shared" si="9"/>
        <v>0</v>
      </c>
      <c r="AJ36" s="35">
        <f t="shared" si="10"/>
        <v>208059.80000000002</v>
      </c>
      <c r="AK36" s="35">
        <f t="shared" si="11"/>
        <v>456070.93000000005</v>
      </c>
      <c r="AL36" s="35">
        <f t="shared" si="11"/>
        <v>0</v>
      </c>
      <c r="AM36" s="35">
        <f t="shared" si="11"/>
        <v>0</v>
      </c>
      <c r="AN36" s="35">
        <f t="shared" si="12"/>
        <v>456070.93000000005</v>
      </c>
      <c r="AO36" s="35">
        <v>42827.12</v>
      </c>
      <c r="AP36" s="35"/>
      <c r="AQ36" s="35"/>
      <c r="AR36" s="35">
        <f t="shared" si="13"/>
        <v>42827.12</v>
      </c>
      <c r="AS36" s="35">
        <v>0</v>
      </c>
      <c r="AT36" s="35">
        <v>0</v>
      </c>
      <c r="AU36" s="35">
        <v>0</v>
      </c>
      <c r="AV36" s="35">
        <f t="shared" si="0"/>
        <v>0</v>
      </c>
      <c r="AW36" s="35">
        <v>0</v>
      </c>
      <c r="AX36" s="35">
        <v>0</v>
      </c>
      <c r="AY36" s="35">
        <v>0</v>
      </c>
      <c r="AZ36" s="35">
        <f t="shared" si="14"/>
        <v>0</v>
      </c>
      <c r="BA36" s="35">
        <f t="shared" si="15"/>
        <v>42827.12</v>
      </c>
      <c r="BB36" s="35">
        <f t="shared" si="15"/>
        <v>0</v>
      </c>
      <c r="BC36" s="35">
        <f t="shared" si="15"/>
        <v>0</v>
      </c>
      <c r="BD36" s="35">
        <f t="shared" si="16"/>
        <v>42827.12</v>
      </c>
      <c r="BE36" s="35">
        <v>0</v>
      </c>
      <c r="BF36" s="35"/>
      <c r="BG36" s="35"/>
      <c r="BH36" s="35">
        <f t="shared" si="17"/>
        <v>0</v>
      </c>
      <c r="BI36" s="35">
        <v>0</v>
      </c>
      <c r="BJ36" s="35"/>
      <c r="BK36" s="35"/>
      <c r="BL36" s="35">
        <f t="shared" si="18"/>
        <v>0</v>
      </c>
      <c r="BM36" s="35">
        <v>0</v>
      </c>
      <c r="BN36" s="35"/>
      <c r="BO36" s="35"/>
      <c r="BP36" s="35">
        <f t="shared" si="19"/>
        <v>0</v>
      </c>
      <c r="BQ36" s="35">
        <f t="shared" si="20"/>
        <v>0</v>
      </c>
      <c r="BR36" s="35">
        <f t="shared" si="20"/>
        <v>0</v>
      </c>
      <c r="BS36" s="35">
        <f t="shared" si="20"/>
        <v>0</v>
      </c>
      <c r="BT36" s="35">
        <f t="shared" si="21"/>
        <v>0</v>
      </c>
      <c r="BU36" s="35">
        <f t="shared" si="22"/>
        <v>42827.12</v>
      </c>
      <c r="BV36" s="35">
        <f t="shared" si="23"/>
        <v>0</v>
      </c>
      <c r="BW36" s="35">
        <f t="shared" si="23"/>
        <v>0</v>
      </c>
      <c r="BX36" s="35">
        <f t="shared" si="24"/>
        <v>42827.12</v>
      </c>
      <c r="BY36" s="35">
        <f t="shared" si="25"/>
        <v>498898.05000000005</v>
      </c>
      <c r="BZ36" s="35">
        <f t="shared" si="25"/>
        <v>0</v>
      </c>
      <c r="CA36" s="35">
        <f t="shared" si="25"/>
        <v>0</v>
      </c>
      <c r="CB36" s="35">
        <f t="shared" si="26"/>
        <v>498898.05000000005</v>
      </c>
    </row>
    <row r="37" spans="1:80" ht="15">
      <c r="A37" s="19">
        <v>29</v>
      </c>
      <c r="B37" s="20" t="s">
        <v>92</v>
      </c>
      <c r="C37" s="21" t="s">
        <v>59</v>
      </c>
      <c r="D37" s="22" t="s">
        <v>93</v>
      </c>
      <c r="E37" s="23">
        <v>60474.34</v>
      </c>
      <c r="F37" s="23">
        <v>4800</v>
      </c>
      <c r="G37" s="24">
        <v>0</v>
      </c>
      <c r="H37" s="22">
        <f t="shared" si="1"/>
        <v>65274.34</v>
      </c>
      <c r="I37" s="25">
        <v>60940.07</v>
      </c>
      <c r="J37" s="25">
        <v>8400</v>
      </c>
      <c r="K37" s="25">
        <v>0</v>
      </c>
      <c r="L37" s="26">
        <f t="shared" si="2"/>
        <v>69340.070000000007</v>
      </c>
      <c r="M37" s="26">
        <v>61332.34</v>
      </c>
      <c r="N37" s="25">
        <v>13280</v>
      </c>
      <c r="O37" s="25">
        <v>0</v>
      </c>
      <c r="P37" s="26">
        <f t="shared" si="3"/>
        <v>74612.34</v>
      </c>
      <c r="Q37" s="26">
        <f t="shared" si="4"/>
        <v>182746.75</v>
      </c>
      <c r="R37" s="25">
        <f t="shared" si="4"/>
        <v>26480</v>
      </c>
      <c r="S37" s="25">
        <f t="shared" si="4"/>
        <v>0</v>
      </c>
      <c r="T37" s="26">
        <f t="shared" si="5"/>
        <v>209226.75</v>
      </c>
      <c r="U37" s="26">
        <v>67521.61</v>
      </c>
      <c r="V37" s="25">
        <v>5520</v>
      </c>
      <c r="W37" s="25">
        <v>0</v>
      </c>
      <c r="X37" s="26">
        <f t="shared" si="6"/>
        <v>73041.61</v>
      </c>
      <c r="Y37" s="26">
        <v>61539.34</v>
      </c>
      <c r="Z37" s="25">
        <v>11640</v>
      </c>
      <c r="AA37" s="25">
        <v>0</v>
      </c>
      <c r="AB37" s="26">
        <f t="shared" si="7"/>
        <v>73179.34</v>
      </c>
      <c r="AC37" s="26">
        <v>61200.1</v>
      </c>
      <c r="AD37" s="25">
        <v>8440</v>
      </c>
      <c r="AE37" s="25">
        <v>0</v>
      </c>
      <c r="AF37" s="26">
        <f t="shared" si="8"/>
        <v>69640.100000000006</v>
      </c>
      <c r="AG37" s="26">
        <f t="shared" si="9"/>
        <v>190261.05</v>
      </c>
      <c r="AH37" s="25">
        <f t="shared" si="9"/>
        <v>25600</v>
      </c>
      <c r="AI37" s="25">
        <f t="shared" si="9"/>
        <v>0</v>
      </c>
      <c r="AJ37" s="26">
        <f t="shared" si="10"/>
        <v>215861.05</v>
      </c>
      <c r="AK37" s="26">
        <f t="shared" si="11"/>
        <v>373007.8</v>
      </c>
      <c r="AL37" s="25">
        <f t="shared" si="11"/>
        <v>52080</v>
      </c>
      <c r="AM37" s="25">
        <f t="shared" si="11"/>
        <v>0</v>
      </c>
      <c r="AN37" s="26">
        <f t="shared" si="12"/>
        <v>425087.8</v>
      </c>
      <c r="AO37" s="26">
        <v>64014.74</v>
      </c>
      <c r="AP37" s="25">
        <v>8920</v>
      </c>
      <c r="AQ37" s="25">
        <v>0</v>
      </c>
      <c r="AR37" s="26">
        <f t="shared" si="13"/>
        <v>72934.739999999991</v>
      </c>
      <c r="AS37" s="26">
        <v>57018.09</v>
      </c>
      <c r="AT37" s="25">
        <v>3880</v>
      </c>
      <c r="AU37" s="25">
        <v>0</v>
      </c>
      <c r="AV37" s="26">
        <f t="shared" si="0"/>
        <v>60898.09</v>
      </c>
      <c r="AW37" s="26">
        <v>66801.816299591563</v>
      </c>
      <c r="AX37" s="25">
        <v>6322.7793593191991</v>
      </c>
      <c r="AY37" s="25">
        <v>0</v>
      </c>
      <c r="AZ37" s="26">
        <f t="shared" si="14"/>
        <v>73124.595658910766</v>
      </c>
      <c r="BA37" s="26">
        <f t="shared" si="15"/>
        <v>187834.64629959155</v>
      </c>
      <c r="BB37" s="25">
        <f t="shared" si="15"/>
        <v>19122.7793593192</v>
      </c>
      <c r="BC37" s="25">
        <f t="shared" si="15"/>
        <v>0</v>
      </c>
      <c r="BD37" s="26">
        <f t="shared" si="16"/>
        <v>206957.42565891074</v>
      </c>
      <c r="BE37" s="26">
        <f>+VLOOKUP(B37,'[1]alocare L+AP'!B:M,12,0)</f>
        <v>44257.373820000001</v>
      </c>
      <c r="BF37" s="25">
        <f>+VLOOKUP(B37,[1]ap!B:K,10,0)</f>
        <v>5358.3469399999994</v>
      </c>
      <c r="BG37" s="25"/>
      <c r="BH37" s="26">
        <f t="shared" si="17"/>
        <v>49615.720759999997</v>
      </c>
      <c r="BI37" s="26">
        <f>+VLOOKUP(B37,'[1]alocare L+AP'!B:N,13,0)</f>
        <v>39437.263800000001</v>
      </c>
      <c r="BJ37" s="25">
        <f>+VLOOKUP(B37,[1]ap!B:L,11,0)</f>
        <v>4774.7645999999995</v>
      </c>
      <c r="BK37" s="25"/>
      <c r="BL37" s="26">
        <f t="shared" si="18"/>
        <v>44212.028400000003</v>
      </c>
      <c r="BM37" s="26">
        <f>+VLOOKUP(B37,'[1]alocare L+AP'!B:O,14,0)</f>
        <v>32786.0881946433</v>
      </c>
      <c r="BN37" s="25">
        <f>+VLOOKUP(B37,[1]ap!B:M,12,0)</f>
        <v>3969.4907354160996</v>
      </c>
      <c r="BO37" s="25"/>
      <c r="BP37" s="26">
        <f t="shared" si="19"/>
        <v>36755.578930059397</v>
      </c>
      <c r="BQ37" s="26">
        <f t="shared" si="20"/>
        <v>116480.72581464329</v>
      </c>
      <c r="BR37" s="25">
        <f t="shared" si="20"/>
        <v>14102.602275416099</v>
      </c>
      <c r="BS37" s="25">
        <f t="shared" si="20"/>
        <v>0</v>
      </c>
      <c r="BT37" s="26">
        <f t="shared" si="21"/>
        <v>130583.32809005938</v>
      </c>
      <c r="BU37" s="26">
        <f t="shared" si="22"/>
        <v>304315.37211423484</v>
      </c>
      <c r="BV37" s="25">
        <f t="shared" si="23"/>
        <v>33225.381634735299</v>
      </c>
      <c r="BW37" s="25">
        <f t="shared" si="23"/>
        <v>0</v>
      </c>
      <c r="BX37" s="26">
        <f t="shared" si="24"/>
        <v>337540.75374897011</v>
      </c>
      <c r="BY37" s="26">
        <f t="shared" si="25"/>
        <v>677323.17211423488</v>
      </c>
      <c r="BZ37" s="25">
        <f t="shared" si="25"/>
        <v>85305.381634735299</v>
      </c>
      <c r="CA37" s="25">
        <f t="shared" si="25"/>
        <v>0</v>
      </c>
      <c r="CB37" s="26">
        <f t="shared" si="26"/>
        <v>762628.55374897015</v>
      </c>
    </row>
    <row r="38" spans="1:80" ht="15">
      <c r="A38" s="19">
        <v>30</v>
      </c>
      <c r="B38" s="20" t="s">
        <v>94</v>
      </c>
      <c r="C38" s="21" t="s">
        <v>36</v>
      </c>
      <c r="D38" s="22" t="s">
        <v>95</v>
      </c>
      <c r="E38" s="23">
        <v>152020.66</v>
      </c>
      <c r="F38" s="23">
        <v>0</v>
      </c>
      <c r="G38" s="24">
        <v>0</v>
      </c>
      <c r="H38" s="22">
        <f t="shared" si="1"/>
        <v>152020.66</v>
      </c>
      <c r="I38" s="25">
        <v>168829.06</v>
      </c>
      <c r="J38" s="25">
        <v>0</v>
      </c>
      <c r="K38" s="25">
        <v>0</v>
      </c>
      <c r="L38" s="26">
        <f t="shared" si="2"/>
        <v>168829.06</v>
      </c>
      <c r="M38" s="26">
        <v>188927.91</v>
      </c>
      <c r="N38" s="25">
        <v>0</v>
      </c>
      <c r="O38" s="25">
        <v>0</v>
      </c>
      <c r="P38" s="26">
        <f t="shared" si="3"/>
        <v>188927.91</v>
      </c>
      <c r="Q38" s="26">
        <f t="shared" si="4"/>
        <v>509777.63</v>
      </c>
      <c r="R38" s="25">
        <f t="shared" si="4"/>
        <v>0</v>
      </c>
      <c r="S38" s="25">
        <f t="shared" si="4"/>
        <v>0</v>
      </c>
      <c r="T38" s="26">
        <f t="shared" si="5"/>
        <v>509777.63</v>
      </c>
      <c r="U38" s="26">
        <v>180366.11</v>
      </c>
      <c r="V38" s="25">
        <v>0</v>
      </c>
      <c r="W38" s="25">
        <v>0</v>
      </c>
      <c r="X38" s="26">
        <f t="shared" si="6"/>
        <v>180366.11</v>
      </c>
      <c r="Y38" s="26">
        <v>158071.91</v>
      </c>
      <c r="Z38" s="25">
        <v>0</v>
      </c>
      <c r="AA38" s="25">
        <v>0</v>
      </c>
      <c r="AB38" s="26">
        <f t="shared" si="7"/>
        <v>158071.91</v>
      </c>
      <c r="AC38" s="26">
        <v>43319</v>
      </c>
      <c r="AD38" s="25">
        <v>0</v>
      </c>
      <c r="AE38" s="25">
        <v>0</v>
      </c>
      <c r="AF38" s="26">
        <f t="shared" si="8"/>
        <v>43319</v>
      </c>
      <c r="AG38" s="26">
        <f t="shared" si="9"/>
        <v>381757.02</v>
      </c>
      <c r="AH38" s="25">
        <f t="shared" si="9"/>
        <v>0</v>
      </c>
      <c r="AI38" s="25">
        <f t="shared" si="9"/>
        <v>0</v>
      </c>
      <c r="AJ38" s="26">
        <f t="shared" si="10"/>
        <v>381757.02</v>
      </c>
      <c r="AK38" s="26">
        <f t="shared" si="11"/>
        <v>891534.65</v>
      </c>
      <c r="AL38" s="25">
        <f t="shared" si="11"/>
        <v>0</v>
      </c>
      <c r="AM38" s="25">
        <f t="shared" si="11"/>
        <v>0</v>
      </c>
      <c r="AN38" s="26">
        <f t="shared" si="12"/>
        <v>891534.65</v>
      </c>
      <c r="AO38" s="26">
        <v>95704.37</v>
      </c>
      <c r="AP38" s="25">
        <v>0</v>
      </c>
      <c r="AQ38" s="25">
        <v>0</v>
      </c>
      <c r="AR38" s="26">
        <f t="shared" si="13"/>
        <v>95704.37</v>
      </c>
      <c r="AS38" s="26">
        <v>81420.08</v>
      </c>
      <c r="AT38" s="25">
        <v>0</v>
      </c>
      <c r="AU38" s="25">
        <v>0</v>
      </c>
      <c r="AV38" s="26">
        <f t="shared" si="0"/>
        <v>81420.08</v>
      </c>
      <c r="AW38" s="26">
        <v>209420.29549681034</v>
      </c>
      <c r="AX38" s="25">
        <v>0</v>
      </c>
      <c r="AY38" s="25">
        <v>0</v>
      </c>
      <c r="AZ38" s="26">
        <f t="shared" si="14"/>
        <v>209420.29549681034</v>
      </c>
      <c r="BA38" s="26">
        <f t="shared" si="15"/>
        <v>386544.74549681036</v>
      </c>
      <c r="BB38" s="25">
        <f t="shared" si="15"/>
        <v>0</v>
      </c>
      <c r="BC38" s="25">
        <f t="shared" si="15"/>
        <v>0</v>
      </c>
      <c r="BD38" s="26">
        <f t="shared" si="16"/>
        <v>386544.74549681036</v>
      </c>
      <c r="BE38" s="26">
        <f>+VLOOKUP(B38,'[1]alocare L+AP'!B:M,12,0)</f>
        <v>178578.98677999998</v>
      </c>
      <c r="BF38" s="25"/>
      <c r="BG38" s="25"/>
      <c r="BH38" s="26">
        <f t="shared" si="17"/>
        <v>178578.98677999998</v>
      </c>
      <c r="BI38" s="26">
        <f>+VLOOKUP(B38,'[1]alocare L+AP'!B:N,13,0)</f>
        <v>159129.79019999999</v>
      </c>
      <c r="BJ38" s="25"/>
      <c r="BK38" s="25"/>
      <c r="BL38" s="26">
        <f t="shared" si="18"/>
        <v>159129.79019999999</v>
      </c>
      <c r="BM38" s="26">
        <f>+VLOOKUP(B38,'[1]alocare L+AP'!B:O,14,0)</f>
        <v>132292.22398264569</v>
      </c>
      <c r="BN38" s="25"/>
      <c r="BO38" s="25"/>
      <c r="BP38" s="26">
        <f t="shared" si="19"/>
        <v>132292.22398264569</v>
      </c>
      <c r="BQ38" s="26">
        <f t="shared" si="20"/>
        <v>470001.00096264563</v>
      </c>
      <c r="BR38" s="25">
        <f t="shared" si="20"/>
        <v>0</v>
      </c>
      <c r="BS38" s="25">
        <f t="shared" si="20"/>
        <v>0</v>
      </c>
      <c r="BT38" s="26">
        <f t="shared" si="21"/>
        <v>470001.00096264563</v>
      </c>
      <c r="BU38" s="26">
        <f t="shared" si="22"/>
        <v>856545.74645945593</v>
      </c>
      <c r="BV38" s="25">
        <f t="shared" si="23"/>
        <v>0</v>
      </c>
      <c r="BW38" s="25">
        <f t="shared" si="23"/>
        <v>0</v>
      </c>
      <c r="BX38" s="26">
        <f t="shared" si="24"/>
        <v>856545.74645945593</v>
      </c>
      <c r="BY38" s="26">
        <f t="shared" si="25"/>
        <v>1748080.3964594561</v>
      </c>
      <c r="BZ38" s="25">
        <f t="shared" si="25"/>
        <v>0</v>
      </c>
      <c r="CA38" s="25">
        <f t="shared" si="25"/>
        <v>0</v>
      </c>
      <c r="CB38" s="26">
        <f t="shared" si="26"/>
        <v>1748080.3964594561</v>
      </c>
    </row>
    <row r="39" spans="1:80" ht="15">
      <c r="A39" s="19">
        <v>31</v>
      </c>
      <c r="B39" s="20" t="s">
        <v>96</v>
      </c>
      <c r="C39" s="21" t="s">
        <v>51</v>
      </c>
      <c r="D39" s="22" t="s">
        <v>97</v>
      </c>
      <c r="E39" s="23"/>
      <c r="F39" s="23"/>
      <c r="G39" s="24">
        <v>6015</v>
      </c>
      <c r="H39" s="22">
        <f t="shared" si="1"/>
        <v>6015</v>
      </c>
      <c r="I39" s="25"/>
      <c r="J39" s="25"/>
      <c r="K39" s="25">
        <v>6029</v>
      </c>
      <c r="L39" s="26">
        <f t="shared" si="2"/>
        <v>6029</v>
      </c>
      <c r="M39" s="26"/>
      <c r="N39" s="25"/>
      <c r="O39" s="25">
        <v>6016</v>
      </c>
      <c r="P39" s="26">
        <f t="shared" si="3"/>
        <v>6016</v>
      </c>
      <c r="Q39" s="26">
        <f t="shared" si="4"/>
        <v>0</v>
      </c>
      <c r="R39" s="25">
        <f t="shared" si="4"/>
        <v>0</v>
      </c>
      <c r="S39" s="25">
        <f t="shared" si="4"/>
        <v>18060</v>
      </c>
      <c r="T39" s="26">
        <f t="shared" si="5"/>
        <v>18060</v>
      </c>
      <c r="U39" s="26"/>
      <c r="V39" s="25"/>
      <c r="W39" s="25">
        <v>6104</v>
      </c>
      <c r="X39" s="26">
        <f t="shared" si="6"/>
        <v>6104</v>
      </c>
      <c r="Y39" s="26"/>
      <c r="Z39" s="25"/>
      <c r="AA39" s="25">
        <v>6088</v>
      </c>
      <c r="AB39" s="26">
        <f t="shared" si="7"/>
        <v>6088</v>
      </c>
      <c r="AC39" s="26"/>
      <c r="AD39" s="25"/>
      <c r="AE39" s="25">
        <v>6040</v>
      </c>
      <c r="AF39" s="26">
        <f t="shared" si="8"/>
        <v>6040</v>
      </c>
      <c r="AG39" s="26">
        <f t="shared" si="9"/>
        <v>0</v>
      </c>
      <c r="AH39" s="25">
        <f t="shared" si="9"/>
        <v>0</v>
      </c>
      <c r="AI39" s="25">
        <f t="shared" si="9"/>
        <v>18232</v>
      </c>
      <c r="AJ39" s="26">
        <f t="shared" si="10"/>
        <v>18232</v>
      </c>
      <c r="AK39" s="26">
        <f t="shared" si="11"/>
        <v>0</v>
      </c>
      <c r="AL39" s="25">
        <f t="shared" si="11"/>
        <v>0</v>
      </c>
      <c r="AM39" s="25">
        <f t="shared" si="11"/>
        <v>36292</v>
      </c>
      <c r="AN39" s="26">
        <f t="shared" si="12"/>
        <v>36292</v>
      </c>
      <c r="AO39" s="26"/>
      <c r="AP39" s="25"/>
      <c r="AQ39" s="25">
        <v>6128</v>
      </c>
      <c r="AR39" s="26">
        <f t="shared" si="13"/>
        <v>6128</v>
      </c>
      <c r="AS39" s="26"/>
      <c r="AT39" s="25"/>
      <c r="AU39" s="25">
        <v>5585</v>
      </c>
      <c r="AV39" s="26">
        <f t="shared" si="0"/>
        <v>5585</v>
      </c>
      <c r="AW39" s="26">
        <v>0</v>
      </c>
      <c r="AX39" s="25">
        <v>0</v>
      </c>
      <c r="AY39" s="25">
        <v>6625.7291648648552</v>
      </c>
      <c r="AZ39" s="26">
        <f t="shared" si="14"/>
        <v>6625.7291648648552</v>
      </c>
      <c r="BA39" s="26">
        <f t="shared" si="15"/>
        <v>0</v>
      </c>
      <c r="BB39" s="25">
        <f t="shared" si="15"/>
        <v>0</v>
      </c>
      <c r="BC39" s="25">
        <f t="shared" si="15"/>
        <v>18338.729164864853</v>
      </c>
      <c r="BD39" s="26">
        <f t="shared" si="16"/>
        <v>18338.729164864853</v>
      </c>
      <c r="BE39" s="26"/>
      <c r="BF39" s="25"/>
      <c r="BG39" s="25">
        <f>+VLOOKUP(B39,'[1]alocare RX'!B:M,12,0)</f>
        <v>4906.9153200000001</v>
      </c>
      <c r="BH39" s="26">
        <f t="shared" si="17"/>
        <v>4906.9153200000001</v>
      </c>
      <c r="BI39" s="26"/>
      <c r="BJ39" s="25"/>
      <c r="BK39" s="25">
        <f>+VLOOKUP(B39,'[1]alocare RX'!B:N,13,0)</f>
        <v>4372.4987999999994</v>
      </c>
      <c r="BL39" s="26">
        <f t="shared" si="18"/>
        <v>4372.4987999999994</v>
      </c>
      <c r="BM39" s="26"/>
      <c r="BN39" s="25"/>
      <c r="BO39" s="25">
        <f>+VLOOKUP(B39,'[1]alocare RX'!B:O,14,0)</f>
        <v>3635.0678894657999</v>
      </c>
      <c r="BP39" s="26">
        <f t="shared" si="19"/>
        <v>3635.0678894657999</v>
      </c>
      <c r="BQ39" s="26">
        <f t="shared" si="20"/>
        <v>0</v>
      </c>
      <c r="BR39" s="25">
        <f t="shared" si="20"/>
        <v>0</v>
      </c>
      <c r="BS39" s="25">
        <f t="shared" si="20"/>
        <v>12914.482009465799</v>
      </c>
      <c r="BT39" s="26">
        <f t="shared" si="21"/>
        <v>12914.482009465799</v>
      </c>
      <c r="BU39" s="26">
        <f t="shared" si="22"/>
        <v>0</v>
      </c>
      <c r="BV39" s="25">
        <f t="shared" si="23"/>
        <v>0</v>
      </c>
      <c r="BW39" s="25">
        <f t="shared" si="23"/>
        <v>31253.211174330652</v>
      </c>
      <c r="BX39" s="26">
        <f t="shared" si="24"/>
        <v>31253.211174330652</v>
      </c>
      <c r="BY39" s="26">
        <f t="shared" si="25"/>
        <v>0</v>
      </c>
      <c r="BZ39" s="25">
        <f t="shared" si="25"/>
        <v>0</v>
      </c>
      <c r="CA39" s="25">
        <f t="shared" si="25"/>
        <v>67545.211174330645</v>
      </c>
      <c r="CB39" s="26">
        <f t="shared" si="26"/>
        <v>67545.211174330645</v>
      </c>
    </row>
    <row r="40" spans="1:80" ht="15">
      <c r="A40" s="19">
        <v>32</v>
      </c>
      <c r="B40" s="20" t="s">
        <v>98</v>
      </c>
      <c r="C40" s="21" t="s">
        <v>36</v>
      </c>
      <c r="D40" s="22" t="s">
        <v>99</v>
      </c>
      <c r="E40" s="23">
        <v>204030.75</v>
      </c>
      <c r="F40" s="23"/>
      <c r="G40" s="24"/>
      <c r="H40" s="22">
        <f t="shared" si="1"/>
        <v>204030.75</v>
      </c>
      <c r="I40" s="25">
        <v>229657.68</v>
      </c>
      <c r="J40" s="25"/>
      <c r="K40" s="25"/>
      <c r="L40" s="26">
        <f t="shared" si="2"/>
        <v>229657.68</v>
      </c>
      <c r="M40" s="26">
        <v>251869.04</v>
      </c>
      <c r="N40" s="25">
        <v>0</v>
      </c>
      <c r="O40" s="25">
        <v>0</v>
      </c>
      <c r="P40" s="26">
        <f t="shared" si="3"/>
        <v>251869.04</v>
      </c>
      <c r="Q40" s="26">
        <f t="shared" si="4"/>
        <v>685557.47</v>
      </c>
      <c r="R40" s="25">
        <f t="shared" si="4"/>
        <v>0</v>
      </c>
      <c r="S40" s="25">
        <f t="shared" si="4"/>
        <v>0</v>
      </c>
      <c r="T40" s="26">
        <f t="shared" si="5"/>
        <v>685557.47</v>
      </c>
      <c r="U40" s="26">
        <v>225684.33</v>
      </c>
      <c r="V40" s="25">
        <v>0</v>
      </c>
      <c r="W40" s="25">
        <v>0</v>
      </c>
      <c r="X40" s="26">
        <f t="shared" si="6"/>
        <v>225684.33</v>
      </c>
      <c r="Y40" s="26">
        <v>201509</v>
      </c>
      <c r="Z40" s="25">
        <v>0</v>
      </c>
      <c r="AA40" s="25">
        <v>0</v>
      </c>
      <c r="AB40" s="26">
        <f t="shared" si="7"/>
        <v>201509</v>
      </c>
      <c r="AC40" s="26">
        <v>269880.53999999998</v>
      </c>
      <c r="AD40" s="25">
        <v>0</v>
      </c>
      <c r="AE40" s="25">
        <v>0</v>
      </c>
      <c r="AF40" s="26">
        <f t="shared" si="8"/>
        <v>269880.53999999998</v>
      </c>
      <c r="AG40" s="26">
        <f t="shared" si="9"/>
        <v>697073.86999999988</v>
      </c>
      <c r="AH40" s="25">
        <f t="shared" si="9"/>
        <v>0</v>
      </c>
      <c r="AI40" s="25">
        <f t="shared" si="9"/>
        <v>0</v>
      </c>
      <c r="AJ40" s="26">
        <f t="shared" si="10"/>
        <v>697073.86999999988</v>
      </c>
      <c r="AK40" s="26">
        <f t="shared" si="11"/>
        <v>1382631.3399999999</v>
      </c>
      <c r="AL40" s="25">
        <f t="shared" si="11"/>
        <v>0</v>
      </c>
      <c r="AM40" s="25">
        <f t="shared" si="11"/>
        <v>0</v>
      </c>
      <c r="AN40" s="26">
        <f t="shared" si="12"/>
        <v>1382631.3399999999</v>
      </c>
      <c r="AO40" s="26">
        <v>234257.1</v>
      </c>
      <c r="AP40" s="25">
        <v>0</v>
      </c>
      <c r="AQ40" s="25">
        <v>0</v>
      </c>
      <c r="AR40" s="26">
        <f t="shared" si="13"/>
        <v>234257.1</v>
      </c>
      <c r="AS40" s="26">
        <v>194704.39</v>
      </c>
      <c r="AT40" s="25">
        <v>0</v>
      </c>
      <c r="AU40" s="25">
        <v>0</v>
      </c>
      <c r="AV40" s="26">
        <f t="shared" si="0"/>
        <v>194704.39</v>
      </c>
      <c r="AW40" s="26">
        <v>296718.00987879117</v>
      </c>
      <c r="AX40" s="25">
        <v>0</v>
      </c>
      <c r="AY40" s="25">
        <v>0</v>
      </c>
      <c r="AZ40" s="26">
        <f t="shared" si="14"/>
        <v>296718.00987879117</v>
      </c>
      <c r="BA40" s="26">
        <f t="shared" si="15"/>
        <v>725679.49987879116</v>
      </c>
      <c r="BB40" s="25">
        <f t="shared" si="15"/>
        <v>0</v>
      </c>
      <c r="BC40" s="25">
        <f t="shared" si="15"/>
        <v>0</v>
      </c>
      <c r="BD40" s="26">
        <f t="shared" si="16"/>
        <v>725679.49987879116</v>
      </c>
      <c r="BE40" s="26">
        <f>+VLOOKUP(B40,'[1]alocare L+AP'!B:M,12,0)</f>
        <v>255191.98733999999</v>
      </c>
      <c r="BF40" s="25"/>
      <c r="BG40" s="25"/>
      <c r="BH40" s="26">
        <f t="shared" si="17"/>
        <v>255191.98733999999</v>
      </c>
      <c r="BI40" s="26">
        <f>+VLOOKUP(B40,'[1]alocare L+AP'!B:N,13,0)</f>
        <v>227398.80059999999</v>
      </c>
      <c r="BJ40" s="25"/>
      <c r="BK40" s="25"/>
      <c r="BL40" s="26">
        <f t="shared" si="18"/>
        <v>227398.80059999999</v>
      </c>
      <c r="BM40" s="26">
        <f>+VLOOKUP(B40,'[1]alocare L+AP'!B:O,14,0)</f>
        <v>189047.52544794208</v>
      </c>
      <c r="BN40" s="25"/>
      <c r="BO40" s="25"/>
      <c r="BP40" s="26">
        <f t="shared" si="19"/>
        <v>189047.52544794208</v>
      </c>
      <c r="BQ40" s="26">
        <f t="shared" si="20"/>
        <v>671638.31338794203</v>
      </c>
      <c r="BR40" s="25">
        <f t="shared" si="20"/>
        <v>0</v>
      </c>
      <c r="BS40" s="25">
        <f t="shared" si="20"/>
        <v>0</v>
      </c>
      <c r="BT40" s="26">
        <f t="shared" si="21"/>
        <v>671638.31338794203</v>
      </c>
      <c r="BU40" s="26">
        <f t="shared" si="22"/>
        <v>1397317.8132667332</v>
      </c>
      <c r="BV40" s="25">
        <f t="shared" si="23"/>
        <v>0</v>
      </c>
      <c r="BW40" s="25">
        <f t="shared" si="23"/>
        <v>0</v>
      </c>
      <c r="BX40" s="26">
        <f t="shared" si="24"/>
        <v>1397317.8132667332</v>
      </c>
      <c r="BY40" s="26">
        <f t="shared" si="25"/>
        <v>2779949.153266733</v>
      </c>
      <c r="BZ40" s="25">
        <f t="shared" si="25"/>
        <v>0</v>
      </c>
      <c r="CA40" s="25">
        <f t="shared" si="25"/>
        <v>0</v>
      </c>
      <c r="CB40" s="26">
        <f t="shared" si="26"/>
        <v>2779949.153266733</v>
      </c>
    </row>
    <row r="41" spans="1:80" ht="15">
      <c r="A41" s="19">
        <v>33</v>
      </c>
      <c r="B41" s="20" t="s">
        <v>100</v>
      </c>
      <c r="C41" s="21" t="s">
        <v>101</v>
      </c>
      <c r="D41" s="22" t="s">
        <v>102</v>
      </c>
      <c r="E41" s="23"/>
      <c r="F41" s="23">
        <v>11970</v>
      </c>
      <c r="G41" s="24">
        <v>2504</v>
      </c>
      <c r="H41" s="22">
        <f t="shared" si="1"/>
        <v>14474</v>
      </c>
      <c r="I41" s="25"/>
      <c r="J41" s="25">
        <v>15760</v>
      </c>
      <c r="K41" s="25">
        <v>7117</v>
      </c>
      <c r="L41" s="26">
        <f t="shared" si="2"/>
        <v>22877</v>
      </c>
      <c r="M41" s="26"/>
      <c r="N41" s="25">
        <v>18800</v>
      </c>
      <c r="O41" s="25">
        <v>5205</v>
      </c>
      <c r="P41" s="26">
        <f t="shared" si="3"/>
        <v>24005</v>
      </c>
      <c r="Q41" s="26">
        <f t="shared" si="4"/>
        <v>0</v>
      </c>
      <c r="R41" s="25">
        <f t="shared" si="4"/>
        <v>46530</v>
      </c>
      <c r="S41" s="25">
        <f t="shared" si="4"/>
        <v>14826</v>
      </c>
      <c r="T41" s="26">
        <f t="shared" si="5"/>
        <v>61356</v>
      </c>
      <c r="U41" s="26">
        <v>0</v>
      </c>
      <c r="V41" s="25">
        <v>19720</v>
      </c>
      <c r="W41" s="25">
        <v>5757</v>
      </c>
      <c r="X41" s="26">
        <f t="shared" si="6"/>
        <v>25477</v>
      </c>
      <c r="Y41" s="26">
        <v>0</v>
      </c>
      <c r="Z41" s="25">
        <v>19880</v>
      </c>
      <c r="AA41" s="25">
        <v>5515</v>
      </c>
      <c r="AB41" s="26">
        <f t="shared" si="7"/>
        <v>25395</v>
      </c>
      <c r="AC41" s="26">
        <v>0</v>
      </c>
      <c r="AD41" s="25">
        <v>15740</v>
      </c>
      <c r="AE41" s="25">
        <v>7008</v>
      </c>
      <c r="AF41" s="26">
        <f t="shared" si="8"/>
        <v>22748</v>
      </c>
      <c r="AG41" s="26">
        <f t="shared" si="9"/>
        <v>0</v>
      </c>
      <c r="AH41" s="25">
        <f t="shared" si="9"/>
        <v>55340</v>
      </c>
      <c r="AI41" s="25">
        <f t="shared" si="9"/>
        <v>18280</v>
      </c>
      <c r="AJ41" s="26">
        <f t="shared" si="10"/>
        <v>73620</v>
      </c>
      <c r="AK41" s="26">
        <f t="shared" si="11"/>
        <v>0</v>
      </c>
      <c r="AL41" s="25">
        <f t="shared" si="11"/>
        <v>101870</v>
      </c>
      <c r="AM41" s="25">
        <f t="shared" si="11"/>
        <v>33106</v>
      </c>
      <c r="AN41" s="26">
        <f t="shared" si="12"/>
        <v>134976</v>
      </c>
      <c r="AO41" s="26">
        <v>0</v>
      </c>
      <c r="AP41" s="25">
        <v>18730</v>
      </c>
      <c r="AQ41" s="25">
        <v>6218</v>
      </c>
      <c r="AR41" s="26">
        <f t="shared" si="13"/>
        <v>24948</v>
      </c>
      <c r="AS41" s="26">
        <v>0</v>
      </c>
      <c r="AT41" s="25">
        <v>13680</v>
      </c>
      <c r="AU41" s="25">
        <v>3183</v>
      </c>
      <c r="AV41" s="26">
        <f t="shared" si="0"/>
        <v>16863</v>
      </c>
      <c r="AW41" s="26">
        <v>0</v>
      </c>
      <c r="AX41" s="25">
        <v>16504.261663191199</v>
      </c>
      <c r="AY41" s="25">
        <v>7547.8027095975995</v>
      </c>
      <c r="AZ41" s="26">
        <f t="shared" si="14"/>
        <v>24052.064372788798</v>
      </c>
      <c r="BA41" s="26">
        <f t="shared" si="15"/>
        <v>0</v>
      </c>
      <c r="BB41" s="25">
        <f t="shared" si="15"/>
        <v>48914.261663191195</v>
      </c>
      <c r="BC41" s="25">
        <f t="shared" si="15"/>
        <v>16948.802709597599</v>
      </c>
      <c r="BD41" s="26">
        <f t="shared" si="16"/>
        <v>65863.064372788795</v>
      </c>
      <c r="BE41" s="26"/>
      <c r="BF41" s="25">
        <f>+VLOOKUP(B41,[1]ap!B:K,10,0)</f>
        <v>13986.817340000001</v>
      </c>
      <c r="BG41" s="25">
        <f>+VLOOKUP(B41,'[1]alocare RX'!B:M,12,0)</f>
        <v>6396.5138200000001</v>
      </c>
      <c r="BH41" s="26">
        <f t="shared" si="17"/>
        <v>20383.331160000002</v>
      </c>
      <c r="BI41" s="26"/>
      <c r="BJ41" s="25">
        <f>+VLOOKUP(B41,[1]ap!B:L,11,0)</f>
        <v>12463.500599999999</v>
      </c>
      <c r="BK41" s="25">
        <f>+VLOOKUP(B41,'[1]alocare RX'!B:N,13,0)</f>
        <v>5699.8638000000001</v>
      </c>
      <c r="BL41" s="26">
        <f t="shared" si="18"/>
        <v>18163.364399999999</v>
      </c>
      <c r="BM41" s="26"/>
      <c r="BN41" s="25">
        <f>+VLOOKUP(B41,[1]ap!B:M,12,0)</f>
        <v>10361.505604392099</v>
      </c>
      <c r="BO41" s="25">
        <f>+VLOOKUP(B41,'[1]alocare RX'!B:O,14,0)</f>
        <v>4738.5700537433004</v>
      </c>
      <c r="BP41" s="26">
        <f t="shared" si="19"/>
        <v>15100.0756581354</v>
      </c>
      <c r="BQ41" s="26">
        <f t="shared" si="20"/>
        <v>0</v>
      </c>
      <c r="BR41" s="25">
        <f t="shared" si="20"/>
        <v>36811.8235443921</v>
      </c>
      <c r="BS41" s="25">
        <f t="shared" si="20"/>
        <v>16834.9476737433</v>
      </c>
      <c r="BT41" s="26">
        <f t="shared" si="21"/>
        <v>53646.7712181354</v>
      </c>
      <c r="BU41" s="26">
        <f t="shared" si="22"/>
        <v>0</v>
      </c>
      <c r="BV41" s="25">
        <f t="shared" si="23"/>
        <v>85726.085207583295</v>
      </c>
      <c r="BW41" s="25">
        <f t="shared" si="23"/>
        <v>33783.750383340899</v>
      </c>
      <c r="BX41" s="26">
        <f t="shared" si="24"/>
        <v>119509.83559092419</v>
      </c>
      <c r="BY41" s="26">
        <f t="shared" si="25"/>
        <v>0</v>
      </c>
      <c r="BZ41" s="25">
        <f t="shared" si="25"/>
        <v>187596.0852075833</v>
      </c>
      <c r="CA41" s="25">
        <f t="shared" si="25"/>
        <v>66889.750383340899</v>
      </c>
      <c r="CB41" s="26">
        <f t="shared" si="26"/>
        <v>254485.83559092419</v>
      </c>
    </row>
    <row r="42" spans="1:80" ht="15">
      <c r="A42" s="19">
        <v>34</v>
      </c>
      <c r="B42" s="20" t="s">
        <v>103</v>
      </c>
      <c r="C42" s="21" t="s">
        <v>30</v>
      </c>
      <c r="D42" s="22" t="s">
        <v>104</v>
      </c>
      <c r="E42" s="23">
        <v>89477.21</v>
      </c>
      <c r="F42" s="23"/>
      <c r="G42" s="24">
        <v>458813</v>
      </c>
      <c r="H42" s="22">
        <f t="shared" si="1"/>
        <v>548290.21</v>
      </c>
      <c r="I42" s="25">
        <v>89894.62</v>
      </c>
      <c r="J42" s="25"/>
      <c r="K42" s="25">
        <v>458956</v>
      </c>
      <c r="L42" s="26">
        <f t="shared" si="2"/>
        <v>548850.62</v>
      </c>
      <c r="M42" s="26">
        <v>90614.88</v>
      </c>
      <c r="N42" s="25"/>
      <c r="O42" s="25">
        <v>453656</v>
      </c>
      <c r="P42" s="26">
        <f t="shared" si="3"/>
        <v>544270.88</v>
      </c>
      <c r="Q42" s="26">
        <f t="shared" si="4"/>
        <v>269986.71000000002</v>
      </c>
      <c r="R42" s="25">
        <f t="shared" si="4"/>
        <v>0</v>
      </c>
      <c r="S42" s="25">
        <f t="shared" si="4"/>
        <v>1371425</v>
      </c>
      <c r="T42" s="26">
        <f t="shared" si="5"/>
        <v>1641411.71</v>
      </c>
      <c r="U42" s="26">
        <v>99704.78</v>
      </c>
      <c r="V42" s="25"/>
      <c r="W42" s="25">
        <v>505820</v>
      </c>
      <c r="X42" s="26">
        <f t="shared" si="6"/>
        <v>605524.78</v>
      </c>
      <c r="Y42" s="26">
        <v>90897.65</v>
      </c>
      <c r="Z42" s="25"/>
      <c r="AA42" s="25">
        <v>458121</v>
      </c>
      <c r="AB42" s="26">
        <f t="shared" si="7"/>
        <v>549018.65</v>
      </c>
      <c r="AC42" s="26">
        <v>90900.04</v>
      </c>
      <c r="AD42" s="25"/>
      <c r="AE42" s="25">
        <v>419689</v>
      </c>
      <c r="AF42" s="26">
        <f t="shared" si="8"/>
        <v>510589.04</v>
      </c>
      <c r="AG42" s="26">
        <f t="shared" si="9"/>
        <v>281502.46999999997</v>
      </c>
      <c r="AH42" s="25">
        <f t="shared" si="9"/>
        <v>0</v>
      </c>
      <c r="AI42" s="25">
        <f t="shared" si="9"/>
        <v>1383630</v>
      </c>
      <c r="AJ42" s="26">
        <f t="shared" si="10"/>
        <v>1665132.47</v>
      </c>
      <c r="AK42" s="26">
        <f t="shared" si="11"/>
        <v>551489.17999999993</v>
      </c>
      <c r="AL42" s="25">
        <f t="shared" si="11"/>
        <v>0</v>
      </c>
      <c r="AM42" s="25">
        <f t="shared" si="11"/>
        <v>2755055</v>
      </c>
      <c r="AN42" s="26">
        <f t="shared" si="12"/>
        <v>3306544.1799999997</v>
      </c>
      <c r="AO42" s="26">
        <v>106085.96</v>
      </c>
      <c r="AP42" s="25"/>
      <c r="AQ42" s="25">
        <v>597182</v>
      </c>
      <c r="AR42" s="26">
        <f t="shared" si="13"/>
        <v>703267.96</v>
      </c>
      <c r="AS42" s="26">
        <v>82543.539999999994</v>
      </c>
      <c r="AT42" s="25"/>
      <c r="AU42" s="25">
        <v>487575</v>
      </c>
      <c r="AV42" s="26">
        <f t="shared" si="0"/>
        <v>570118.54</v>
      </c>
      <c r="AW42" s="26">
        <v>97046.706339984215</v>
      </c>
      <c r="AX42" s="25">
        <v>0</v>
      </c>
      <c r="AY42" s="25">
        <v>540220.50340407202</v>
      </c>
      <c r="AZ42" s="26">
        <f t="shared" si="14"/>
        <v>637267.20974405622</v>
      </c>
      <c r="BA42" s="26">
        <f t="shared" si="15"/>
        <v>285676.2063399842</v>
      </c>
      <c r="BB42" s="25">
        <f t="shared" si="15"/>
        <v>0</v>
      </c>
      <c r="BC42" s="25">
        <f t="shared" si="15"/>
        <v>1624977.503404072</v>
      </c>
      <c r="BD42" s="26">
        <f t="shared" si="16"/>
        <v>1910653.7097440562</v>
      </c>
      <c r="BE42" s="26">
        <f>+VLOOKUP(B42,'[1]alocare L+AP'!B:M,12,0)</f>
        <v>63735.003640000003</v>
      </c>
      <c r="BF42" s="25"/>
      <c r="BG42" s="25">
        <f>+VLOOKUP(B42,'[1]alocare RX'!B:M,12,0)</f>
        <v>401174.00384000002</v>
      </c>
      <c r="BH42" s="26">
        <f t="shared" si="17"/>
        <v>464909.00748000003</v>
      </c>
      <c r="BI42" s="26">
        <f>+VLOOKUP(B42,'[1]alocare L+AP'!B:N,13,0)</f>
        <v>56793.567600000002</v>
      </c>
      <c r="BJ42" s="25"/>
      <c r="BK42" s="25">
        <f>+VLOOKUP(B42,'[1]alocare RX'!B:N,13,0)</f>
        <v>357481.78559999994</v>
      </c>
      <c r="BL42" s="26">
        <f t="shared" si="18"/>
        <v>414275.35319999995</v>
      </c>
      <c r="BM42" s="26">
        <f>+VLOOKUP(B42,'[1]alocare L+AP'!B:O,14,0)</f>
        <v>47215.215681926602</v>
      </c>
      <c r="BN42" s="25"/>
      <c r="BO42" s="25">
        <f>+VLOOKUP(B42,'[1]alocare RX'!B:O,14,0)</f>
        <v>297191.74763488956</v>
      </c>
      <c r="BP42" s="26">
        <f t="shared" si="19"/>
        <v>344406.96331681614</v>
      </c>
      <c r="BQ42" s="26">
        <f t="shared" si="20"/>
        <v>167743.7869219266</v>
      </c>
      <c r="BR42" s="25">
        <f t="shared" si="20"/>
        <v>0</v>
      </c>
      <c r="BS42" s="25">
        <f t="shared" si="20"/>
        <v>1055847.5370748895</v>
      </c>
      <c r="BT42" s="26">
        <f t="shared" si="21"/>
        <v>1223591.3239968161</v>
      </c>
      <c r="BU42" s="26">
        <f t="shared" si="22"/>
        <v>453419.9932619108</v>
      </c>
      <c r="BV42" s="25">
        <f t="shared" si="23"/>
        <v>0</v>
      </c>
      <c r="BW42" s="25">
        <f t="shared" si="23"/>
        <v>2680825.0404789615</v>
      </c>
      <c r="BX42" s="26">
        <f t="shared" si="24"/>
        <v>3134245.0337408725</v>
      </c>
      <c r="BY42" s="26">
        <f t="shared" si="25"/>
        <v>1004909.1732619107</v>
      </c>
      <c r="BZ42" s="25">
        <f t="shared" si="25"/>
        <v>0</v>
      </c>
      <c r="CA42" s="25">
        <f t="shared" si="25"/>
        <v>5435880.0404789615</v>
      </c>
      <c r="CB42" s="26">
        <f t="shared" si="26"/>
        <v>6440789.2137408722</v>
      </c>
    </row>
    <row r="43" spans="1:80" ht="29.25">
      <c r="A43" s="19">
        <v>35</v>
      </c>
      <c r="B43" s="20" t="s">
        <v>105</v>
      </c>
      <c r="C43" s="21" t="s">
        <v>36</v>
      </c>
      <c r="D43" s="22" t="s">
        <v>106</v>
      </c>
      <c r="E43" s="23">
        <v>79301.95</v>
      </c>
      <c r="F43" s="23"/>
      <c r="G43" s="24"/>
      <c r="H43" s="22">
        <f t="shared" si="1"/>
        <v>79301.95</v>
      </c>
      <c r="I43" s="25">
        <v>79765.77</v>
      </c>
      <c r="J43" s="25"/>
      <c r="K43" s="25"/>
      <c r="L43" s="26">
        <f t="shared" si="2"/>
        <v>79765.77</v>
      </c>
      <c r="M43" s="26">
        <v>80435.02</v>
      </c>
      <c r="N43" s="25">
        <v>0</v>
      </c>
      <c r="O43" s="25">
        <v>0</v>
      </c>
      <c r="P43" s="26">
        <f t="shared" si="3"/>
        <v>80435.02</v>
      </c>
      <c r="Q43" s="26">
        <f t="shared" si="4"/>
        <v>239502.74</v>
      </c>
      <c r="R43" s="25">
        <f t="shared" si="4"/>
        <v>0</v>
      </c>
      <c r="S43" s="25">
        <f t="shared" si="4"/>
        <v>0</v>
      </c>
      <c r="T43" s="26">
        <f t="shared" si="5"/>
        <v>239502.74</v>
      </c>
      <c r="U43" s="26">
        <v>88531.33</v>
      </c>
      <c r="V43" s="25">
        <v>0</v>
      </c>
      <c r="W43" s="25">
        <v>0</v>
      </c>
      <c r="X43" s="26">
        <f t="shared" si="6"/>
        <v>88531.33</v>
      </c>
      <c r="Y43" s="26">
        <v>80704.44</v>
      </c>
      <c r="Z43" s="25">
        <v>0</v>
      </c>
      <c r="AA43" s="25">
        <v>0</v>
      </c>
      <c r="AB43" s="26">
        <f t="shared" si="7"/>
        <v>80704.44</v>
      </c>
      <c r="AC43" s="26">
        <v>74105.33</v>
      </c>
      <c r="AD43" s="25">
        <v>0</v>
      </c>
      <c r="AE43" s="25">
        <v>0</v>
      </c>
      <c r="AF43" s="26">
        <f t="shared" si="8"/>
        <v>74105.33</v>
      </c>
      <c r="AG43" s="26">
        <f t="shared" si="9"/>
        <v>243341.10000000003</v>
      </c>
      <c r="AH43" s="25">
        <f t="shared" si="9"/>
        <v>0</v>
      </c>
      <c r="AI43" s="25">
        <f t="shared" si="9"/>
        <v>0</v>
      </c>
      <c r="AJ43" s="26">
        <f t="shared" si="10"/>
        <v>243341.10000000003</v>
      </c>
      <c r="AK43" s="26">
        <f t="shared" si="11"/>
        <v>482843.84</v>
      </c>
      <c r="AL43" s="25">
        <f t="shared" si="11"/>
        <v>0</v>
      </c>
      <c r="AM43" s="25">
        <f t="shared" si="11"/>
        <v>0</v>
      </c>
      <c r="AN43" s="26">
        <f t="shared" si="12"/>
        <v>482843.84</v>
      </c>
      <c r="AO43" s="26">
        <v>83239.53</v>
      </c>
      <c r="AP43" s="25"/>
      <c r="AQ43" s="25"/>
      <c r="AR43" s="26">
        <f t="shared" si="13"/>
        <v>83239.53</v>
      </c>
      <c r="AS43" s="26">
        <v>78125.179999999993</v>
      </c>
      <c r="AT43" s="25">
        <v>0</v>
      </c>
      <c r="AU43" s="25">
        <v>0</v>
      </c>
      <c r="AV43" s="26">
        <f t="shared" si="0"/>
        <v>78125.179999999993</v>
      </c>
      <c r="AW43" s="26">
        <v>91076.329254068303</v>
      </c>
      <c r="AX43" s="25">
        <v>0</v>
      </c>
      <c r="AY43" s="25">
        <v>0</v>
      </c>
      <c r="AZ43" s="26">
        <f t="shared" si="14"/>
        <v>91076.329254068303</v>
      </c>
      <c r="BA43" s="26">
        <f t="shared" si="15"/>
        <v>252441.03925406828</v>
      </c>
      <c r="BB43" s="25">
        <f t="shared" si="15"/>
        <v>0</v>
      </c>
      <c r="BC43" s="25">
        <f t="shared" si="15"/>
        <v>0</v>
      </c>
      <c r="BD43" s="26">
        <f t="shared" si="16"/>
        <v>252441.03925406828</v>
      </c>
      <c r="BE43" s="26">
        <f>+VLOOKUP(B43,'[1]alocare L+AP'!B:M,12,0)</f>
        <v>61073.825340000003</v>
      </c>
      <c r="BF43" s="25"/>
      <c r="BG43" s="25"/>
      <c r="BH43" s="26">
        <f t="shared" si="17"/>
        <v>61073.825340000003</v>
      </c>
      <c r="BI43" s="26">
        <f>+VLOOKUP(B43,'[1]alocare L+AP'!B:N,13,0)</f>
        <v>54422.220599999993</v>
      </c>
      <c r="BJ43" s="25"/>
      <c r="BK43" s="25"/>
      <c r="BL43" s="26">
        <f t="shared" si="18"/>
        <v>54422.220599999993</v>
      </c>
      <c r="BM43" s="26">
        <f>+VLOOKUP(B43,'[1]alocare L+AP'!B:O,14,0)</f>
        <v>45243.801227912096</v>
      </c>
      <c r="BN43" s="25"/>
      <c r="BO43" s="25"/>
      <c r="BP43" s="26">
        <f t="shared" si="19"/>
        <v>45243.801227912096</v>
      </c>
      <c r="BQ43" s="26">
        <f t="shared" si="20"/>
        <v>160739.84716791208</v>
      </c>
      <c r="BR43" s="25">
        <f t="shared" si="20"/>
        <v>0</v>
      </c>
      <c r="BS43" s="25">
        <f t="shared" si="20"/>
        <v>0</v>
      </c>
      <c r="BT43" s="26">
        <f t="shared" si="21"/>
        <v>160739.84716791208</v>
      </c>
      <c r="BU43" s="26">
        <f t="shared" si="22"/>
        <v>413180.88642198034</v>
      </c>
      <c r="BV43" s="25">
        <f t="shared" si="23"/>
        <v>0</v>
      </c>
      <c r="BW43" s="25">
        <f t="shared" si="23"/>
        <v>0</v>
      </c>
      <c r="BX43" s="26">
        <f t="shared" si="24"/>
        <v>413180.88642198034</v>
      </c>
      <c r="BY43" s="26">
        <f t="shared" si="25"/>
        <v>896024.72642198042</v>
      </c>
      <c r="BZ43" s="25">
        <f t="shared" si="25"/>
        <v>0</v>
      </c>
      <c r="CA43" s="25">
        <f t="shared" si="25"/>
        <v>0</v>
      </c>
      <c r="CB43" s="26">
        <f t="shared" si="26"/>
        <v>896024.72642198042</v>
      </c>
    </row>
    <row r="44" spans="1:80" ht="29.25">
      <c r="A44" s="19">
        <v>36</v>
      </c>
      <c r="B44" s="20" t="s">
        <v>107</v>
      </c>
      <c r="C44" s="21" t="s">
        <v>36</v>
      </c>
      <c r="D44" s="22" t="s">
        <v>108</v>
      </c>
      <c r="E44" s="23">
        <v>97763.95</v>
      </c>
      <c r="F44" s="23"/>
      <c r="G44" s="24"/>
      <c r="H44" s="22">
        <f t="shared" si="1"/>
        <v>97763.95</v>
      </c>
      <c r="I44" s="25">
        <v>98223.06</v>
      </c>
      <c r="J44" s="25"/>
      <c r="K44" s="25"/>
      <c r="L44" s="26">
        <f t="shared" si="2"/>
        <v>98223.06</v>
      </c>
      <c r="M44" s="26">
        <v>99035.21</v>
      </c>
      <c r="N44" s="25"/>
      <c r="O44" s="25"/>
      <c r="P44" s="26">
        <f t="shared" si="3"/>
        <v>99035.21</v>
      </c>
      <c r="Q44" s="26">
        <f t="shared" si="4"/>
        <v>295022.22000000003</v>
      </c>
      <c r="R44" s="25">
        <f t="shared" si="4"/>
        <v>0</v>
      </c>
      <c r="S44" s="25">
        <f t="shared" si="4"/>
        <v>0</v>
      </c>
      <c r="T44" s="26">
        <f t="shared" si="5"/>
        <v>295022.22000000003</v>
      </c>
      <c r="U44" s="26">
        <v>108636.71</v>
      </c>
      <c r="V44" s="25"/>
      <c r="W44" s="25"/>
      <c r="X44" s="26">
        <f t="shared" si="6"/>
        <v>108636.71</v>
      </c>
      <c r="Y44" s="26">
        <v>99375.46</v>
      </c>
      <c r="Z44" s="25"/>
      <c r="AA44" s="25"/>
      <c r="AB44" s="26">
        <f t="shared" si="7"/>
        <v>99375.46</v>
      </c>
      <c r="AC44" s="26">
        <v>99356.19</v>
      </c>
      <c r="AD44" s="25"/>
      <c r="AE44" s="25"/>
      <c r="AF44" s="26">
        <f t="shared" si="8"/>
        <v>99356.19</v>
      </c>
      <c r="AG44" s="26">
        <f t="shared" si="9"/>
        <v>307368.36</v>
      </c>
      <c r="AH44" s="25">
        <f t="shared" si="9"/>
        <v>0</v>
      </c>
      <c r="AI44" s="25">
        <f t="shared" si="9"/>
        <v>0</v>
      </c>
      <c r="AJ44" s="26">
        <f t="shared" si="10"/>
        <v>307368.36</v>
      </c>
      <c r="AK44" s="26">
        <f t="shared" si="11"/>
        <v>602390.58000000007</v>
      </c>
      <c r="AL44" s="25">
        <f t="shared" si="11"/>
        <v>0</v>
      </c>
      <c r="AM44" s="25">
        <f t="shared" si="11"/>
        <v>0</v>
      </c>
      <c r="AN44" s="26">
        <f t="shared" si="12"/>
        <v>602390.58000000007</v>
      </c>
      <c r="AO44" s="26">
        <v>116008.87</v>
      </c>
      <c r="AP44" s="25"/>
      <c r="AQ44" s="25"/>
      <c r="AR44" s="26">
        <f t="shared" si="13"/>
        <v>116008.87</v>
      </c>
      <c r="AS44" s="26">
        <v>96226.54</v>
      </c>
      <c r="AT44" s="25"/>
      <c r="AU44" s="25"/>
      <c r="AV44" s="26">
        <f t="shared" si="0"/>
        <v>96226.54</v>
      </c>
      <c r="AW44" s="26">
        <v>112482.01340774164</v>
      </c>
      <c r="AX44" s="25">
        <v>0</v>
      </c>
      <c r="AY44" s="25">
        <v>0</v>
      </c>
      <c r="AZ44" s="26">
        <f t="shared" si="14"/>
        <v>112482.01340774164</v>
      </c>
      <c r="BA44" s="26">
        <f t="shared" si="15"/>
        <v>324717.42340774159</v>
      </c>
      <c r="BB44" s="25">
        <f t="shared" si="15"/>
        <v>0</v>
      </c>
      <c r="BC44" s="25">
        <f t="shared" si="15"/>
        <v>0</v>
      </c>
      <c r="BD44" s="26">
        <f t="shared" si="16"/>
        <v>324717.42340774159</v>
      </c>
      <c r="BE44" s="26">
        <f>+VLOOKUP(B44,'[1]alocare L+AP'!B:M,12,0)</f>
        <v>74952.639339999994</v>
      </c>
      <c r="BF44" s="25"/>
      <c r="BG44" s="25"/>
      <c r="BH44" s="26">
        <f t="shared" si="17"/>
        <v>74952.639339999994</v>
      </c>
      <c r="BI44" s="26">
        <f>+VLOOKUP(B44,'[1]alocare L+AP'!B:N,13,0)</f>
        <v>66789.480599999995</v>
      </c>
      <c r="BJ44" s="25"/>
      <c r="BK44" s="25"/>
      <c r="BL44" s="26">
        <f t="shared" si="18"/>
        <v>66789.480599999995</v>
      </c>
      <c r="BM44" s="26">
        <f>+VLOOKUP(B44,'[1]alocare L+AP'!B:O,14,0)</f>
        <v>55525.297407322098</v>
      </c>
      <c r="BN44" s="25"/>
      <c r="BO44" s="25"/>
      <c r="BP44" s="26">
        <f t="shared" si="19"/>
        <v>55525.297407322098</v>
      </c>
      <c r="BQ44" s="26">
        <f t="shared" si="20"/>
        <v>197267.4173473221</v>
      </c>
      <c r="BR44" s="25">
        <f t="shared" si="20"/>
        <v>0</v>
      </c>
      <c r="BS44" s="25">
        <f t="shared" si="20"/>
        <v>0</v>
      </c>
      <c r="BT44" s="26">
        <f t="shared" si="21"/>
        <v>197267.4173473221</v>
      </c>
      <c r="BU44" s="26">
        <f t="shared" si="22"/>
        <v>521984.84075506369</v>
      </c>
      <c r="BV44" s="25">
        <f t="shared" si="23"/>
        <v>0</v>
      </c>
      <c r="BW44" s="25">
        <f t="shared" si="23"/>
        <v>0</v>
      </c>
      <c r="BX44" s="26">
        <f t="shared" si="24"/>
        <v>521984.84075506369</v>
      </c>
      <c r="BY44" s="26">
        <f t="shared" si="25"/>
        <v>1124375.4207550636</v>
      </c>
      <c r="BZ44" s="25">
        <f t="shared" si="25"/>
        <v>0</v>
      </c>
      <c r="CA44" s="25">
        <f t="shared" si="25"/>
        <v>0</v>
      </c>
      <c r="CB44" s="26">
        <f t="shared" si="26"/>
        <v>1124375.4207550636</v>
      </c>
    </row>
    <row r="45" spans="1:80" ht="15">
      <c r="A45" s="19">
        <v>37</v>
      </c>
      <c r="B45" s="20" t="s">
        <v>109</v>
      </c>
      <c r="C45" s="21" t="s">
        <v>36</v>
      </c>
      <c r="D45" s="22" t="s">
        <v>110</v>
      </c>
      <c r="E45" s="23">
        <v>46626.64</v>
      </c>
      <c r="F45" s="23"/>
      <c r="G45" s="24"/>
      <c r="H45" s="22">
        <f t="shared" si="1"/>
        <v>46626.64</v>
      </c>
      <c r="I45" s="25">
        <v>61077.08</v>
      </c>
      <c r="J45" s="25">
        <v>0</v>
      </c>
      <c r="K45" s="25">
        <v>0</v>
      </c>
      <c r="L45" s="26">
        <f t="shared" si="2"/>
        <v>61077.08</v>
      </c>
      <c r="M45" s="26">
        <v>70363.77</v>
      </c>
      <c r="N45" s="25"/>
      <c r="O45" s="25"/>
      <c r="P45" s="26">
        <f t="shared" si="3"/>
        <v>70363.77</v>
      </c>
      <c r="Q45" s="26">
        <f t="shared" si="4"/>
        <v>178067.49</v>
      </c>
      <c r="R45" s="25">
        <f t="shared" si="4"/>
        <v>0</v>
      </c>
      <c r="S45" s="25">
        <f t="shared" si="4"/>
        <v>0</v>
      </c>
      <c r="T45" s="26">
        <f t="shared" si="5"/>
        <v>178067.49</v>
      </c>
      <c r="U45" s="26">
        <v>58572.94</v>
      </c>
      <c r="V45" s="25">
        <v>0</v>
      </c>
      <c r="W45" s="25">
        <v>0</v>
      </c>
      <c r="X45" s="26">
        <f t="shared" si="6"/>
        <v>58572.94</v>
      </c>
      <c r="Y45" s="26">
        <v>67076.59</v>
      </c>
      <c r="Z45" s="25">
        <v>0</v>
      </c>
      <c r="AA45" s="25">
        <v>0</v>
      </c>
      <c r="AB45" s="26">
        <f t="shared" si="7"/>
        <v>67076.59</v>
      </c>
      <c r="AC45" s="26">
        <v>70594.039999999994</v>
      </c>
      <c r="AD45" s="25">
        <v>0</v>
      </c>
      <c r="AE45" s="25">
        <v>0</v>
      </c>
      <c r="AF45" s="26">
        <f t="shared" si="8"/>
        <v>70594.039999999994</v>
      </c>
      <c r="AG45" s="26">
        <f t="shared" si="9"/>
        <v>196243.57</v>
      </c>
      <c r="AH45" s="25">
        <f t="shared" si="9"/>
        <v>0</v>
      </c>
      <c r="AI45" s="25">
        <f t="shared" si="9"/>
        <v>0</v>
      </c>
      <c r="AJ45" s="26">
        <f t="shared" si="10"/>
        <v>196243.57</v>
      </c>
      <c r="AK45" s="26">
        <f t="shared" si="11"/>
        <v>374311.06</v>
      </c>
      <c r="AL45" s="25">
        <f t="shared" si="11"/>
        <v>0</v>
      </c>
      <c r="AM45" s="25">
        <f t="shared" si="11"/>
        <v>0</v>
      </c>
      <c r="AN45" s="26">
        <f t="shared" si="12"/>
        <v>374311.06</v>
      </c>
      <c r="AO45" s="26">
        <v>70473.52</v>
      </c>
      <c r="AP45" s="25">
        <v>0</v>
      </c>
      <c r="AQ45" s="25">
        <v>0</v>
      </c>
      <c r="AR45" s="26">
        <f t="shared" si="13"/>
        <v>70473.52</v>
      </c>
      <c r="AS45" s="26">
        <v>35758.97</v>
      </c>
      <c r="AT45" s="25">
        <v>0</v>
      </c>
      <c r="AU45" s="25">
        <v>0</v>
      </c>
      <c r="AV45" s="26">
        <f t="shared" si="0"/>
        <v>35758.97</v>
      </c>
      <c r="AW45" s="26">
        <v>57955.235830621597</v>
      </c>
      <c r="AX45" s="25">
        <v>0</v>
      </c>
      <c r="AY45" s="25">
        <v>0</v>
      </c>
      <c r="AZ45" s="26">
        <f t="shared" si="14"/>
        <v>57955.235830621597</v>
      </c>
      <c r="BA45" s="26">
        <f t="shared" si="15"/>
        <v>164187.72583062161</v>
      </c>
      <c r="BB45" s="25">
        <f t="shared" si="15"/>
        <v>0</v>
      </c>
      <c r="BC45" s="25">
        <f t="shared" si="15"/>
        <v>0</v>
      </c>
      <c r="BD45" s="26">
        <f t="shared" si="16"/>
        <v>164187.72583062161</v>
      </c>
      <c r="BE45" s="26">
        <f>+VLOOKUP(B45,'[1]alocare L+AP'!B:M,12,0)</f>
        <v>49115.15062</v>
      </c>
      <c r="BF45" s="25"/>
      <c r="BG45" s="25"/>
      <c r="BH45" s="26">
        <f t="shared" si="17"/>
        <v>49115.15062</v>
      </c>
      <c r="BI45" s="26">
        <f>+VLOOKUP(B45,'[1]alocare L+AP'!B:N,13,0)</f>
        <v>43765.9758</v>
      </c>
      <c r="BJ45" s="25"/>
      <c r="BK45" s="25"/>
      <c r="BL45" s="26">
        <f t="shared" si="18"/>
        <v>43765.9758</v>
      </c>
      <c r="BM45" s="26">
        <f>+VLOOKUP(B45,'[1]alocare L+AP'!B:O,14,0)</f>
        <v>36384.754017935302</v>
      </c>
      <c r="BN45" s="25"/>
      <c r="BO45" s="25"/>
      <c r="BP45" s="26">
        <f t="shared" si="19"/>
        <v>36384.754017935302</v>
      </c>
      <c r="BQ45" s="26">
        <f t="shared" si="20"/>
        <v>129265.8804379353</v>
      </c>
      <c r="BR45" s="25">
        <f t="shared" si="20"/>
        <v>0</v>
      </c>
      <c r="BS45" s="25">
        <f t="shared" si="20"/>
        <v>0</v>
      </c>
      <c r="BT45" s="26">
        <f t="shared" si="21"/>
        <v>129265.8804379353</v>
      </c>
      <c r="BU45" s="26">
        <f t="shared" si="22"/>
        <v>293453.6062685569</v>
      </c>
      <c r="BV45" s="25">
        <f t="shared" si="23"/>
        <v>0</v>
      </c>
      <c r="BW45" s="25">
        <f t="shared" si="23"/>
        <v>0</v>
      </c>
      <c r="BX45" s="26">
        <f t="shared" si="24"/>
        <v>293453.6062685569</v>
      </c>
      <c r="BY45" s="26">
        <f t="shared" si="25"/>
        <v>667764.66626855684</v>
      </c>
      <c r="BZ45" s="25">
        <f t="shared" si="25"/>
        <v>0</v>
      </c>
      <c r="CA45" s="25">
        <f t="shared" si="25"/>
        <v>0</v>
      </c>
      <c r="CB45" s="26">
        <f t="shared" si="26"/>
        <v>667764.66626855684</v>
      </c>
    </row>
    <row r="46" spans="1:80" ht="15">
      <c r="A46" s="19">
        <v>38</v>
      </c>
      <c r="B46" s="20" t="s">
        <v>111</v>
      </c>
      <c r="C46" s="21" t="s">
        <v>30</v>
      </c>
      <c r="D46" s="22" t="s">
        <v>112</v>
      </c>
      <c r="E46" s="23">
        <v>71872.47</v>
      </c>
      <c r="F46" s="23">
        <v>0</v>
      </c>
      <c r="G46" s="24">
        <v>11863</v>
      </c>
      <c r="H46" s="22">
        <f t="shared" si="1"/>
        <v>83735.47</v>
      </c>
      <c r="I46" s="25">
        <v>83042.16</v>
      </c>
      <c r="J46" s="25">
        <v>0</v>
      </c>
      <c r="K46" s="25">
        <v>11952</v>
      </c>
      <c r="L46" s="26">
        <f t="shared" si="2"/>
        <v>94994.16</v>
      </c>
      <c r="M46" s="26">
        <v>82728.98</v>
      </c>
      <c r="N46" s="25"/>
      <c r="O46" s="25">
        <v>11968</v>
      </c>
      <c r="P46" s="26">
        <f t="shared" si="3"/>
        <v>94696.98</v>
      </c>
      <c r="Q46" s="26">
        <f t="shared" si="4"/>
        <v>237643.61</v>
      </c>
      <c r="R46" s="25">
        <f t="shared" si="4"/>
        <v>0</v>
      </c>
      <c r="S46" s="25">
        <f t="shared" si="4"/>
        <v>35783</v>
      </c>
      <c r="T46" s="26">
        <f t="shared" si="5"/>
        <v>273426.61</v>
      </c>
      <c r="U46" s="26">
        <v>91939.39</v>
      </c>
      <c r="V46" s="25">
        <v>0</v>
      </c>
      <c r="W46" s="25">
        <v>12088</v>
      </c>
      <c r="X46" s="26">
        <f t="shared" si="6"/>
        <v>104027.39</v>
      </c>
      <c r="Y46" s="26">
        <v>75742.89</v>
      </c>
      <c r="Z46" s="25">
        <v>0</v>
      </c>
      <c r="AA46" s="25">
        <v>12041</v>
      </c>
      <c r="AB46" s="26">
        <f t="shared" si="7"/>
        <v>87783.89</v>
      </c>
      <c r="AC46" s="26">
        <v>84134.75</v>
      </c>
      <c r="AD46" s="25">
        <v>0</v>
      </c>
      <c r="AE46" s="25">
        <v>12178</v>
      </c>
      <c r="AF46" s="26">
        <f t="shared" si="8"/>
        <v>96312.75</v>
      </c>
      <c r="AG46" s="26">
        <f t="shared" si="9"/>
        <v>251817.03</v>
      </c>
      <c r="AH46" s="25">
        <f t="shared" si="9"/>
        <v>0</v>
      </c>
      <c r="AI46" s="25">
        <f t="shared" si="9"/>
        <v>36307</v>
      </c>
      <c r="AJ46" s="26">
        <f t="shared" si="10"/>
        <v>288124.03000000003</v>
      </c>
      <c r="AK46" s="26">
        <f t="shared" si="11"/>
        <v>489460.64</v>
      </c>
      <c r="AL46" s="25">
        <f t="shared" si="11"/>
        <v>0</v>
      </c>
      <c r="AM46" s="25">
        <f t="shared" si="11"/>
        <v>72090</v>
      </c>
      <c r="AN46" s="26">
        <f t="shared" si="12"/>
        <v>561550.64</v>
      </c>
      <c r="AO46" s="26">
        <v>97299.46</v>
      </c>
      <c r="AP46" s="25">
        <v>0</v>
      </c>
      <c r="AQ46" s="25">
        <v>16600</v>
      </c>
      <c r="AR46" s="26">
        <f t="shared" si="13"/>
        <v>113899.46</v>
      </c>
      <c r="AS46" s="26">
        <v>84471.25</v>
      </c>
      <c r="AT46" s="25">
        <v>0</v>
      </c>
      <c r="AU46" s="25">
        <v>11879</v>
      </c>
      <c r="AV46" s="26">
        <f t="shared" si="0"/>
        <v>96350.25</v>
      </c>
      <c r="AW46" s="26">
        <v>87663.417862545597</v>
      </c>
      <c r="AX46" s="25">
        <v>0</v>
      </c>
      <c r="AY46" s="25">
        <v>12332.9029859528</v>
      </c>
      <c r="AZ46" s="26">
        <f t="shared" si="14"/>
        <v>99996.320848498392</v>
      </c>
      <c r="BA46" s="26">
        <f t="shared" si="15"/>
        <v>269434.1278625456</v>
      </c>
      <c r="BB46" s="25">
        <f t="shared" si="15"/>
        <v>0</v>
      </c>
      <c r="BC46" s="25">
        <f t="shared" si="15"/>
        <v>40811.902985952802</v>
      </c>
      <c r="BD46" s="26">
        <f t="shared" si="16"/>
        <v>310246.0308484984</v>
      </c>
      <c r="BE46" s="26">
        <f>+VLOOKUP(B46,'[1]alocare L+AP'!B:M,12,0)</f>
        <v>74291.854920000012</v>
      </c>
      <c r="BF46" s="25"/>
      <c r="BG46" s="25">
        <f>+VLOOKUP(B46,'[1]alocare RX'!B:M,12,0)</f>
        <v>10451.728460000002</v>
      </c>
      <c r="BH46" s="26">
        <f t="shared" si="17"/>
        <v>84743.583380000011</v>
      </c>
      <c r="BI46" s="26">
        <f>+VLOOKUP(B46,'[1]alocare L+AP'!B:N,13,0)</f>
        <v>66200.662800000006</v>
      </c>
      <c r="BJ46" s="25"/>
      <c r="BK46" s="25">
        <f>+VLOOKUP(B46,'[1]alocare RX'!B:N,13,0)</f>
        <v>9313.4214000000011</v>
      </c>
      <c r="BL46" s="26">
        <f t="shared" si="18"/>
        <v>75514.084200000012</v>
      </c>
      <c r="BM46" s="26">
        <f>+VLOOKUP(B46,'[1]alocare L+AP'!B:O,14,0)</f>
        <v>55035.784939639801</v>
      </c>
      <c r="BN46" s="25"/>
      <c r="BO46" s="25">
        <f>+VLOOKUP(B46,'[1]alocare RX'!B:O,14,0)</f>
        <v>7742.6937366349002</v>
      </c>
      <c r="BP46" s="26">
        <f t="shared" si="19"/>
        <v>62778.478676274703</v>
      </c>
      <c r="BQ46" s="26">
        <f t="shared" si="20"/>
        <v>195528.3026596398</v>
      </c>
      <c r="BR46" s="25">
        <f t="shared" si="20"/>
        <v>0</v>
      </c>
      <c r="BS46" s="25">
        <f t="shared" si="20"/>
        <v>27507.843596634906</v>
      </c>
      <c r="BT46" s="26">
        <f t="shared" si="21"/>
        <v>223036.14625627472</v>
      </c>
      <c r="BU46" s="26">
        <f t="shared" si="22"/>
        <v>464962.4305221854</v>
      </c>
      <c r="BV46" s="25">
        <f t="shared" si="23"/>
        <v>0</v>
      </c>
      <c r="BW46" s="25">
        <f t="shared" si="23"/>
        <v>68319.746582587715</v>
      </c>
      <c r="BX46" s="26">
        <f t="shared" si="24"/>
        <v>533282.17710477312</v>
      </c>
      <c r="BY46" s="26">
        <f t="shared" si="25"/>
        <v>954423.07052218542</v>
      </c>
      <c r="BZ46" s="25">
        <f t="shared" si="25"/>
        <v>0</v>
      </c>
      <c r="CA46" s="25">
        <f t="shared" si="25"/>
        <v>140409.74658258772</v>
      </c>
      <c r="CB46" s="26">
        <f t="shared" si="26"/>
        <v>1094832.8171047731</v>
      </c>
    </row>
    <row r="47" spans="1:80" ht="15">
      <c r="A47" s="19">
        <v>39</v>
      </c>
      <c r="B47" s="20" t="s">
        <v>113</v>
      </c>
      <c r="C47" s="21" t="s">
        <v>36</v>
      </c>
      <c r="D47" s="22" t="s">
        <v>114</v>
      </c>
      <c r="E47" s="23">
        <v>105164.92</v>
      </c>
      <c r="F47" s="23"/>
      <c r="G47" s="24"/>
      <c r="H47" s="22">
        <f t="shared" si="1"/>
        <v>105164.92</v>
      </c>
      <c r="I47" s="25">
        <v>105643.84</v>
      </c>
      <c r="J47" s="25"/>
      <c r="K47" s="25"/>
      <c r="L47" s="26">
        <f t="shared" si="2"/>
        <v>105643.84</v>
      </c>
      <c r="M47" s="26">
        <v>106522.32</v>
      </c>
      <c r="N47" s="25">
        <v>0</v>
      </c>
      <c r="O47" s="25">
        <v>0</v>
      </c>
      <c r="P47" s="26">
        <f t="shared" si="3"/>
        <v>106522.32</v>
      </c>
      <c r="Q47" s="26">
        <f t="shared" si="4"/>
        <v>317331.08</v>
      </c>
      <c r="R47" s="25">
        <f t="shared" si="4"/>
        <v>0</v>
      </c>
      <c r="S47" s="25">
        <f t="shared" si="4"/>
        <v>0</v>
      </c>
      <c r="T47" s="26">
        <f t="shared" si="5"/>
        <v>317331.08</v>
      </c>
      <c r="U47" s="26">
        <v>115734.72</v>
      </c>
      <c r="V47" s="25">
        <v>0</v>
      </c>
      <c r="W47" s="25">
        <v>0</v>
      </c>
      <c r="X47" s="26">
        <f t="shared" si="6"/>
        <v>115734.72</v>
      </c>
      <c r="Y47" s="26">
        <v>107272.96000000001</v>
      </c>
      <c r="Z47" s="25">
        <v>0</v>
      </c>
      <c r="AA47" s="25">
        <v>0</v>
      </c>
      <c r="AB47" s="26">
        <f t="shared" si="7"/>
        <v>107272.96000000001</v>
      </c>
      <c r="AC47" s="26">
        <v>106876.49</v>
      </c>
      <c r="AD47" s="25">
        <v>0</v>
      </c>
      <c r="AE47" s="25">
        <v>0</v>
      </c>
      <c r="AF47" s="26">
        <f t="shared" si="8"/>
        <v>106876.49</v>
      </c>
      <c r="AG47" s="26">
        <f t="shared" si="9"/>
        <v>329884.17</v>
      </c>
      <c r="AH47" s="25">
        <f t="shared" si="9"/>
        <v>0</v>
      </c>
      <c r="AI47" s="25">
        <f t="shared" si="9"/>
        <v>0</v>
      </c>
      <c r="AJ47" s="26">
        <f t="shared" si="10"/>
        <v>329884.17</v>
      </c>
      <c r="AK47" s="26">
        <f t="shared" si="11"/>
        <v>647215.25</v>
      </c>
      <c r="AL47" s="25">
        <f t="shared" si="11"/>
        <v>0</v>
      </c>
      <c r="AM47" s="25">
        <f t="shared" si="11"/>
        <v>0</v>
      </c>
      <c r="AN47" s="26">
        <f t="shared" si="12"/>
        <v>647215.25</v>
      </c>
      <c r="AO47" s="26">
        <v>124756.75</v>
      </c>
      <c r="AP47" s="25">
        <v>0</v>
      </c>
      <c r="AQ47" s="25">
        <v>0</v>
      </c>
      <c r="AR47" s="26">
        <f t="shared" si="13"/>
        <v>124756.75</v>
      </c>
      <c r="AS47" s="26">
        <v>98150.58</v>
      </c>
      <c r="AT47" s="25">
        <v>0</v>
      </c>
      <c r="AU47" s="25">
        <v>0</v>
      </c>
      <c r="AV47" s="26">
        <f t="shared" si="0"/>
        <v>98150.58</v>
      </c>
      <c r="AW47" s="26">
        <v>115261.8047094254</v>
      </c>
      <c r="AX47" s="25">
        <v>0</v>
      </c>
      <c r="AY47" s="25">
        <v>0</v>
      </c>
      <c r="AZ47" s="26">
        <f t="shared" si="14"/>
        <v>115261.8047094254</v>
      </c>
      <c r="BA47" s="26">
        <f t="shared" si="15"/>
        <v>338169.13470942539</v>
      </c>
      <c r="BB47" s="25">
        <f t="shared" si="15"/>
        <v>0</v>
      </c>
      <c r="BC47" s="25">
        <f t="shared" si="15"/>
        <v>0</v>
      </c>
      <c r="BD47" s="26">
        <f t="shared" si="16"/>
        <v>338169.13470942539</v>
      </c>
      <c r="BE47" s="26">
        <f>+VLOOKUP(B47,'[1]alocare L+AP'!B:M,12,0)</f>
        <v>75920.562740000008</v>
      </c>
      <c r="BF47" s="25"/>
      <c r="BG47" s="25"/>
      <c r="BH47" s="26">
        <f t="shared" si="17"/>
        <v>75920.562740000008</v>
      </c>
      <c r="BI47" s="26">
        <f>+VLOOKUP(B47,'[1]alocare L+AP'!B:N,13,0)</f>
        <v>67651.986600000004</v>
      </c>
      <c r="BJ47" s="25"/>
      <c r="BK47" s="25"/>
      <c r="BL47" s="26">
        <f t="shared" si="18"/>
        <v>67651.986600000004</v>
      </c>
      <c r="BM47" s="26">
        <f>+VLOOKUP(B47,'[1]alocare L+AP'!B:O,14,0)</f>
        <v>56242.339997493102</v>
      </c>
      <c r="BN47" s="25"/>
      <c r="BO47" s="25"/>
      <c r="BP47" s="26">
        <f t="shared" si="19"/>
        <v>56242.339997493102</v>
      </c>
      <c r="BQ47" s="26">
        <f t="shared" si="20"/>
        <v>199814.88933749314</v>
      </c>
      <c r="BR47" s="25">
        <f t="shared" si="20"/>
        <v>0</v>
      </c>
      <c r="BS47" s="25">
        <f t="shared" si="20"/>
        <v>0</v>
      </c>
      <c r="BT47" s="26">
        <f t="shared" si="21"/>
        <v>199814.88933749314</v>
      </c>
      <c r="BU47" s="26">
        <f t="shared" si="22"/>
        <v>537984.02404691849</v>
      </c>
      <c r="BV47" s="25">
        <f t="shared" si="23"/>
        <v>0</v>
      </c>
      <c r="BW47" s="25">
        <f t="shared" si="23"/>
        <v>0</v>
      </c>
      <c r="BX47" s="26">
        <f t="shared" si="24"/>
        <v>537984.02404691849</v>
      </c>
      <c r="BY47" s="26">
        <f t="shared" si="25"/>
        <v>1185199.2740469184</v>
      </c>
      <c r="BZ47" s="25">
        <f t="shared" si="25"/>
        <v>0</v>
      </c>
      <c r="CA47" s="25">
        <f t="shared" si="25"/>
        <v>0</v>
      </c>
      <c r="CB47" s="26">
        <f t="shared" si="26"/>
        <v>1185199.2740469184</v>
      </c>
    </row>
    <row r="48" spans="1:80" ht="15">
      <c r="A48" s="19">
        <v>40</v>
      </c>
      <c r="B48" s="20" t="s">
        <v>115</v>
      </c>
      <c r="C48" s="21" t="s">
        <v>59</v>
      </c>
      <c r="D48" s="22" t="s">
        <v>116</v>
      </c>
      <c r="E48" s="23">
        <v>64688.6</v>
      </c>
      <c r="F48" s="23">
        <v>520</v>
      </c>
      <c r="G48" s="24"/>
      <c r="H48" s="22">
        <f t="shared" si="1"/>
        <v>65208.6</v>
      </c>
      <c r="I48" s="25">
        <v>64896.08</v>
      </c>
      <c r="J48" s="25">
        <v>480</v>
      </c>
      <c r="K48" s="25"/>
      <c r="L48" s="26">
        <f t="shared" si="2"/>
        <v>65376.08</v>
      </c>
      <c r="M48" s="26">
        <v>65735.11</v>
      </c>
      <c r="N48" s="25">
        <v>1680</v>
      </c>
      <c r="O48" s="25">
        <v>0</v>
      </c>
      <c r="P48" s="26">
        <f t="shared" si="3"/>
        <v>67415.11</v>
      </c>
      <c r="Q48" s="26">
        <f t="shared" si="4"/>
        <v>195319.78999999998</v>
      </c>
      <c r="R48" s="25">
        <f t="shared" si="4"/>
        <v>2680</v>
      </c>
      <c r="S48" s="25">
        <f t="shared" si="4"/>
        <v>0</v>
      </c>
      <c r="T48" s="26">
        <f t="shared" si="5"/>
        <v>197999.78999999998</v>
      </c>
      <c r="U48" s="26">
        <v>77467.210000000006</v>
      </c>
      <c r="V48" s="25">
        <v>1400</v>
      </c>
      <c r="W48" s="25">
        <v>0</v>
      </c>
      <c r="X48" s="26">
        <f t="shared" si="6"/>
        <v>78867.210000000006</v>
      </c>
      <c r="Y48" s="26">
        <v>65918.23</v>
      </c>
      <c r="Z48" s="25">
        <v>920</v>
      </c>
      <c r="AA48" s="25">
        <v>0</v>
      </c>
      <c r="AB48" s="26">
        <f t="shared" si="7"/>
        <v>66838.23</v>
      </c>
      <c r="AC48" s="26">
        <v>58937.279999999999</v>
      </c>
      <c r="AD48" s="25">
        <v>920</v>
      </c>
      <c r="AE48" s="25">
        <v>0</v>
      </c>
      <c r="AF48" s="26">
        <f t="shared" si="8"/>
        <v>59857.279999999999</v>
      </c>
      <c r="AG48" s="26">
        <f t="shared" si="9"/>
        <v>202322.72</v>
      </c>
      <c r="AH48" s="25">
        <f t="shared" si="9"/>
        <v>3240</v>
      </c>
      <c r="AI48" s="25">
        <f t="shared" si="9"/>
        <v>0</v>
      </c>
      <c r="AJ48" s="26">
        <f t="shared" si="10"/>
        <v>205562.72</v>
      </c>
      <c r="AK48" s="26">
        <f t="shared" si="11"/>
        <v>397642.51</v>
      </c>
      <c r="AL48" s="25">
        <f t="shared" si="11"/>
        <v>5920</v>
      </c>
      <c r="AM48" s="25">
        <f t="shared" si="11"/>
        <v>0</v>
      </c>
      <c r="AN48" s="26">
        <f t="shared" si="12"/>
        <v>403562.51</v>
      </c>
      <c r="AO48" s="26">
        <v>66621.070000000007</v>
      </c>
      <c r="AP48" s="25">
        <v>1680</v>
      </c>
      <c r="AQ48" s="25">
        <v>0</v>
      </c>
      <c r="AR48" s="26">
        <f t="shared" si="13"/>
        <v>68301.070000000007</v>
      </c>
      <c r="AS48" s="26">
        <v>52217.4</v>
      </c>
      <c r="AT48" s="25">
        <v>1640</v>
      </c>
      <c r="AU48" s="25">
        <v>0</v>
      </c>
      <c r="AV48" s="26">
        <f t="shared" si="0"/>
        <v>53857.4</v>
      </c>
      <c r="AW48" s="26">
        <v>63191.136614797593</v>
      </c>
      <c r="AX48" s="25">
        <v>5105.8101042352</v>
      </c>
      <c r="AY48" s="25">
        <v>0</v>
      </c>
      <c r="AZ48" s="26">
        <f t="shared" si="14"/>
        <v>68296.9467190328</v>
      </c>
      <c r="BA48" s="26">
        <f t="shared" si="15"/>
        <v>182029.60661479761</v>
      </c>
      <c r="BB48" s="25">
        <f t="shared" si="15"/>
        <v>8425.8101042351991</v>
      </c>
      <c r="BC48" s="25">
        <f t="shared" si="15"/>
        <v>0</v>
      </c>
      <c r="BD48" s="26">
        <f t="shared" si="16"/>
        <v>190455.4167190328</v>
      </c>
      <c r="BE48" s="26">
        <f>+VLOOKUP(B48,'[1]alocare L+AP'!B:M,12,0)</f>
        <v>53552.40382</v>
      </c>
      <c r="BF48" s="25">
        <f>+VLOOKUP(B48,[1]ap!B:K,10,0)</f>
        <v>4327.0056400000003</v>
      </c>
      <c r="BG48" s="25"/>
      <c r="BH48" s="26">
        <f t="shared" si="17"/>
        <v>57879.409460000003</v>
      </c>
      <c r="BI48" s="26">
        <f>+VLOOKUP(B48,'[1]alocare L+AP'!B:N,13,0)</f>
        <v>47719.96379999999</v>
      </c>
      <c r="BJ48" s="25">
        <f>+VLOOKUP(B48,[1]ap!B:L,11,0)</f>
        <v>3855.7475999999997</v>
      </c>
      <c r="BK48" s="25"/>
      <c r="BL48" s="26">
        <f t="shared" si="18"/>
        <v>51575.711399999993</v>
      </c>
      <c r="BM48" s="26">
        <f>+VLOOKUP(B48,'[1]alocare L+AP'!B:O,14,0)</f>
        <v>39671.893814093295</v>
      </c>
      <c r="BN48" s="25">
        <f>+VLOOKUP(B48,[1]ap!B:M,12,0)</f>
        <v>3205.4678415566</v>
      </c>
      <c r="BO48" s="25"/>
      <c r="BP48" s="26">
        <f t="shared" si="19"/>
        <v>42877.361655649896</v>
      </c>
      <c r="BQ48" s="26">
        <f t="shared" si="20"/>
        <v>140944.26143409329</v>
      </c>
      <c r="BR48" s="25">
        <f t="shared" si="20"/>
        <v>11388.2210815566</v>
      </c>
      <c r="BS48" s="25">
        <f t="shared" si="20"/>
        <v>0</v>
      </c>
      <c r="BT48" s="26">
        <f t="shared" si="21"/>
        <v>152332.4825156499</v>
      </c>
      <c r="BU48" s="26">
        <f t="shared" si="22"/>
        <v>322973.8680488909</v>
      </c>
      <c r="BV48" s="25">
        <f t="shared" si="23"/>
        <v>19814.031185791799</v>
      </c>
      <c r="BW48" s="25">
        <f t="shared" si="23"/>
        <v>0</v>
      </c>
      <c r="BX48" s="26">
        <f t="shared" si="24"/>
        <v>342787.89923468267</v>
      </c>
      <c r="BY48" s="26">
        <f t="shared" si="25"/>
        <v>720616.37804889097</v>
      </c>
      <c r="BZ48" s="25">
        <f t="shared" si="25"/>
        <v>25734.031185791799</v>
      </c>
      <c r="CA48" s="25">
        <f t="shared" si="25"/>
        <v>0</v>
      </c>
      <c r="CB48" s="26">
        <f t="shared" si="26"/>
        <v>746350.4092346828</v>
      </c>
    </row>
    <row r="49" spans="1:80" ht="29.25">
      <c r="A49" s="19">
        <v>41</v>
      </c>
      <c r="B49" s="20" t="s">
        <v>117</v>
      </c>
      <c r="C49" s="21" t="s">
        <v>59</v>
      </c>
      <c r="D49" s="22" t="s">
        <v>118</v>
      </c>
      <c r="E49" s="23">
        <v>146443.9</v>
      </c>
      <c r="F49" s="23">
        <v>2160</v>
      </c>
      <c r="G49" s="24"/>
      <c r="H49" s="22">
        <f t="shared" si="1"/>
        <v>148603.9</v>
      </c>
      <c r="I49" s="25">
        <v>76531.070000000007</v>
      </c>
      <c r="J49" s="25">
        <v>2440</v>
      </c>
      <c r="K49" s="25"/>
      <c r="L49" s="26">
        <f t="shared" si="2"/>
        <v>78971.070000000007</v>
      </c>
      <c r="M49" s="26">
        <v>113086.69</v>
      </c>
      <c r="N49" s="25">
        <v>2440</v>
      </c>
      <c r="O49" s="25">
        <v>0</v>
      </c>
      <c r="P49" s="26">
        <f t="shared" si="3"/>
        <v>115526.69</v>
      </c>
      <c r="Q49" s="26">
        <f t="shared" si="4"/>
        <v>336061.66000000003</v>
      </c>
      <c r="R49" s="25">
        <f t="shared" si="4"/>
        <v>7040</v>
      </c>
      <c r="S49" s="25">
        <f t="shared" si="4"/>
        <v>0</v>
      </c>
      <c r="T49" s="26">
        <f t="shared" si="5"/>
        <v>343101.66000000003</v>
      </c>
      <c r="U49" s="26">
        <v>126407.06</v>
      </c>
      <c r="V49" s="25">
        <v>2560</v>
      </c>
      <c r="W49" s="25">
        <v>0</v>
      </c>
      <c r="X49" s="26">
        <f t="shared" si="6"/>
        <v>128967.06</v>
      </c>
      <c r="Y49" s="26">
        <v>113365.83</v>
      </c>
      <c r="Z49" s="25">
        <v>2600</v>
      </c>
      <c r="AA49" s="25">
        <v>0</v>
      </c>
      <c r="AB49" s="26">
        <f t="shared" si="7"/>
        <v>115965.83</v>
      </c>
      <c r="AC49" s="26">
        <v>113512.31</v>
      </c>
      <c r="AD49" s="25">
        <v>2480</v>
      </c>
      <c r="AE49" s="25">
        <v>0</v>
      </c>
      <c r="AF49" s="26">
        <f t="shared" si="8"/>
        <v>115992.31</v>
      </c>
      <c r="AG49" s="26">
        <f t="shared" si="9"/>
        <v>353285.2</v>
      </c>
      <c r="AH49" s="25">
        <f t="shared" si="9"/>
        <v>7640</v>
      </c>
      <c r="AI49" s="25">
        <f t="shared" si="9"/>
        <v>0</v>
      </c>
      <c r="AJ49" s="26">
        <f t="shared" si="10"/>
        <v>360925.2</v>
      </c>
      <c r="AK49" s="26">
        <f t="shared" si="11"/>
        <v>689346.8600000001</v>
      </c>
      <c r="AL49" s="25">
        <f t="shared" si="11"/>
        <v>14680</v>
      </c>
      <c r="AM49" s="25">
        <f t="shared" si="11"/>
        <v>0</v>
      </c>
      <c r="AN49" s="26">
        <f t="shared" si="12"/>
        <v>704026.8600000001</v>
      </c>
      <c r="AO49" s="26">
        <v>117778.83</v>
      </c>
      <c r="AP49" s="25">
        <v>2760</v>
      </c>
      <c r="AQ49" s="25">
        <v>0</v>
      </c>
      <c r="AR49" s="26">
        <f t="shared" si="13"/>
        <v>120538.83</v>
      </c>
      <c r="AS49" s="26">
        <v>91125.52</v>
      </c>
      <c r="AT49" s="25">
        <v>2200</v>
      </c>
      <c r="AU49" s="25">
        <v>0</v>
      </c>
      <c r="AV49" s="26">
        <f t="shared" si="0"/>
        <v>93325.52</v>
      </c>
      <c r="AW49" s="26">
        <v>120969.40240071395</v>
      </c>
      <c r="AX49" s="25">
        <v>5950.0575719135995</v>
      </c>
      <c r="AY49" s="25">
        <v>0</v>
      </c>
      <c r="AZ49" s="26">
        <f t="shared" si="14"/>
        <v>126919.45997262755</v>
      </c>
      <c r="BA49" s="26">
        <f t="shared" si="15"/>
        <v>329873.75240071397</v>
      </c>
      <c r="BB49" s="25">
        <f t="shared" si="15"/>
        <v>10910.0575719136</v>
      </c>
      <c r="BC49" s="25">
        <f t="shared" si="15"/>
        <v>0</v>
      </c>
      <c r="BD49" s="26">
        <f t="shared" si="16"/>
        <v>340783.80997262755</v>
      </c>
      <c r="BE49" s="26">
        <f>+VLOOKUP(B49,'[1]alocare L+AP'!B:M,12,0)</f>
        <v>80054.123080000005</v>
      </c>
      <c r="BF49" s="25">
        <f>+VLOOKUP(B49,[1]ap!B:K,10,0)</f>
        <v>5042.4775200000004</v>
      </c>
      <c r="BG49" s="25"/>
      <c r="BH49" s="26">
        <f t="shared" si="17"/>
        <v>85096.600600000005</v>
      </c>
      <c r="BI49" s="26">
        <f>+VLOOKUP(B49,'[1]alocare L+AP'!B:N,13,0)</f>
        <v>71335.357199999999</v>
      </c>
      <c r="BJ49" s="25">
        <f>+VLOOKUP(B49,[1]ap!B:L,11,0)</f>
        <v>4493.2967999999992</v>
      </c>
      <c r="BK49" s="25"/>
      <c r="BL49" s="26">
        <f t="shared" si="18"/>
        <v>75828.653999999995</v>
      </c>
      <c r="BM49" s="26">
        <f>+VLOOKUP(B49,'[1]alocare L+AP'!B:O,14,0)</f>
        <v>59304.502574430197</v>
      </c>
      <c r="BN49" s="25">
        <f>+VLOOKUP(B49,[1]ap!B:M,12,0)</f>
        <v>3735.4930584587996</v>
      </c>
      <c r="BO49" s="25"/>
      <c r="BP49" s="26">
        <f t="shared" si="19"/>
        <v>63039.995632888997</v>
      </c>
      <c r="BQ49" s="26">
        <f t="shared" si="20"/>
        <v>210693.98285443021</v>
      </c>
      <c r="BR49" s="25">
        <f t="shared" si="20"/>
        <v>13271.267378458801</v>
      </c>
      <c r="BS49" s="25">
        <f t="shared" si="20"/>
        <v>0</v>
      </c>
      <c r="BT49" s="26">
        <f t="shared" si="21"/>
        <v>223965.25023288903</v>
      </c>
      <c r="BU49" s="26">
        <f t="shared" si="22"/>
        <v>540567.73525514419</v>
      </c>
      <c r="BV49" s="25">
        <f t="shared" si="23"/>
        <v>24181.3249503724</v>
      </c>
      <c r="BW49" s="25">
        <f t="shared" si="23"/>
        <v>0</v>
      </c>
      <c r="BX49" s="26">
        <f t="shared" si="24"/>
        <v>564749.06020551664</v>
      </c>
      <c r="BY49" s="26">
        <f t="shared" si="25"/>
        <v>1229914.5952551444</v>
      </c>
      <c r="BZ49" s="25">
        <f t="shared" si="25"/>
        <v>38861.3249503724</v>
      </c>
      <c r="CA49" s="25">
        <f t="shared" si="25"/>
        <v>0</v>
      </c>
      <c r="CB49" s="26">
        <f t="shared" si="26"/>
        <v>1268775.9202055167</v>
      </c>
    </row>
    <row r="50" spans="1:80" ht="15">
      <c r="A50" s="19">
        <v>42</v>
      </c>
      <c r="B50" s="20" t="s">
        <v>119</v>
      </c>
      <c r="C50" s="21" t="s">
        <v>59</v>
      </c>
      <c r="D50" s="22" t="s">
        <v>120</v>
      </c>
      <c r="E50" s="23">
        <v>110650.96</v>
      </c>
      <c r="F50" s="23">
        <v>6560</v>
      </c>
      <c r="G50" s="24"/>
      <c r="H50" s="22">
        <f t="shared" si="1"/>
        <v>117210.96</v>
      </c>
      <c r="I50" s="25">
        <v>124286.73</v>
      </c>
      <c r="J50" s="25">
        <v>9200</v>
      </c>
      <c r="K50" s="25"/>
      <c r="L50" s="26">
        <f t="shared" si="2"/>
        <v>133486.72999999998</v>
      </c>
      <c r="M50" s="26">
        <v>118771.25</v>
      </c>
      <c r="N50" s="25">
        <v>9720</v>
      </c>
      <c r="O50" s="25"/>
      <c r="P50" s="26">
        <f t="shared" si="3"/>
        <v>128491.25</v>
      </c>
      <c r="Q50" s="26">
        <f t="shared" si="4"/>
        <v>353708.94</v>
      </c>
      <c r="R50" s="25">
        <f t="shared" si="4"/>
        <v>25480</v>
      </c>
      <c r="S50" s="25">
        <f t="shared" si="4"/>
        <v>0</v>
      </c>
      <c r="T50" s="26">
        <f t="shared" si="5"/>
        <v>379188.94</v>
      </c>
      <c r="U50" s="26">
        <v>142041.16</v>
      </c>
      <c r="V50" s="25">
        <v>9320</v>
      </c>
      <c r="W50" s="25"/>
      <c r="X50" s="26">
        <f t="shared" si="6"/>
        <v>151361.16</v>
      </c>
      <c r="Y50" s="26">
        <v>118833.83</v>
      </c>
      <c r="Z50" s="25">
        <v>8800</v>
      </c>
      <c r="AA50" s="25"/>
      <c r="AB50" s="26">
        <f t="shared" si="7"/>
        <v>127633.83</v>
      </c>
      <c r="AC50" s="26">
        <v>105101.43</v>
      </c>
      <c r="AD50" s="25">
        <v>10000</v>
      </c>
      <c r="AE50" s="25"/>
      <c r="AF50" s="26">
        <f t="shared" si="8"/>
        <v>115101.43</v>
      </c>
      <c r="AG50" s="26">
        <f t="shared" si="9"/>
        <v>365976.42</v>
      </c>
      <c r="AH50" s="25">
        <f t="shared" si="9"/>
        <v>28120</v>
      </c>
      <c r="AI50" s="25">
        <f t="shared" si="9"/>
        <v>0</v>
      </c>
      <c r="AJ50" s="26">
        <f t="shared" si="10"/>
        <v>394096.42</v>
      </c>
      <c r="AK50" s="26">
        <f t="shared" si="11"/>
        <v>719685.36</v>
      </c>
      <c r="AL50" s="25">
        <f t="shared" si="11"/>
        <v>53600</v>
      </c>
      <c r="AM50" s="25">
        <f t="shared" si="11"/>
        <v>0</v>
      </c>
      <c r="AN50" s="26">
        <f t="shared" si="12"/>
        <v>773285.36</v>
      </c>
      <c r="AO50" s="26">
        <v>123012.69</v>
      </c>
      <c r="AP50" s="25">
        <v>9520</v>
      </c>
      <c r="AQ50" s="25"/>
      <c r="AR50" s="26">
        <f t="shared" si="13"/>
        <v>132532.69</v>
      </c>
      <c r="AS50" s="26">
        <v>111180.08</v>
      </c>
      <c r="AT50" s="25">
        <v>8400</v>
      </c>
      <c r="AU50" s="25"/>
      <c r="AV50" s="26">
        <f t="shared" si="0"/>
        <v>119580.08</v>
      </c>
      <c r="AW50" s="26">
        <v>107301.2755454336</v>
      </c>
      <c r="AX50" s="25">
        <v>9386.4055759880011</v>
      </c>
      <c r="AY50" s="25">
        <v>0</v>
      </c>
      <c r="AZ50" s="26">
        <f t="shared" si="14"/>
        <v>116687.6811214216</v>
      </c>
      <c r="BA50" s="26">
        <f t="shared" si="15"/>
        <v>341494.04554543365</v>
      </c>
      <c r="BB50" s="25">
        <f t="shared" si="15"/>
        <v>27306.405575987999</v>
      </c>
      <c r="BC50" s="25">
        <f t="shared" si="15"/>
        <v>0</v>
      </c>
      <c r="BD50" s="26">
        <f t="shared" si="16"/>
        <v>368800.45112142165</v>
      </c>
      <c r="BE50" s="26">
        <f>+VLOOKUP(B50,'[1]alocare L+AP'!B:M,12,0)</f>
        <v>90934.291520000013</v>
      </c>
      <c r="BF50" s="25">
        <f>+VLOOKUP(B50,[1]ap!B:K,10,0)</f>
        <v>7954.669100000001</v>
      </c>
      <c r="BG50" s="25"/>
      <c r="BH50" s="26">
        <f t="shared" si="17"/>
        <v>98888.960620000013</v>
      </c>
      <c r="BI50" s="26">
        <f>+VLOOKUP(B50,'[1]alocare L+AP'!B:N,13,0)</f>
        <v>81030.556800000006</v>
      </c>
      <c r="BJ50" s="25">
        <f>+VLOOKUP(B50,[1]ap!B:L,11,0)</f>
        <v>7088.3190000000004</v>
      </c>
      <c r="BK50" s="25"/>
      <c r="BL50" s="26">
        <f t="shared" si="18"/>
        <v>88118.875800000009</v>
      </c>
      <c r="BM50" s="26">
        <f>+VLOOKUP(B50,'[1]alocare L+AP'!B:O,14,0)</f>
        <v>67364.586832868794</v>
      </c>
      <c r="BN50" s="25">
        <f>+VLOOKUP(B50,[1]ap!B:M,12,0)</f>
        <v>5892.8594302165002</v>
      </c>
      <c r="BO50" s="25"/>
      <c r="BP50" s="26">
        <f t="shared" si="19"/>
        <v>73257.446263085294</v>
      </c>
      <c r="BQ50" s="26">
        <f t="shared" si="20"/>
        <v>239329.4351528688</v>
      </c>
      <c r="BR50" s="25">
        <f t="shared" si="20"/>
        <v>20935.847530216502</v>
      </c>
      <c r="BS50" s="25">
        <f t="shared" si="20"/>
        <v>0</v>
      </c>
      <c r="BT50" s="26">
        <f t="shared" si="21"/>
        <v>260265.2826830853</v>
      </c>
      <c r="BU50" s="26">
        <f t="shared" si="22"/>
        <v>580823.48069830239</v>
      </c>
      <c r="BV50" s="25">
        <f t="shared" si="23"/>
        <v>48242.253106204502</v>
      </c>
      <c r="BW50" s="25">
        <f t="shared" si="23"/>
        <v>0</v>
      </c>
      <c r="BX50" s="26">
        <f t="shared" si="24"/>
        <v>629065.73380450695</v>
      </c>
      <c r="BY50" s="26">
        <f t="shared" si="25"/>
        <v>1300508.8406983023</v>
      </c>
      <c r="BZ50" s="25">
        <f t="shared" si="25"/>
        <v>101842.2531062045</v>
      </c>
      <c r="CA50" s="25">
        <f t="shared" si="25"/>
        <v>0</v>
      </c>
      <c r="CB50" s="26">
        <f t="shared" si="26"/>
        <v>1402351.0938045068</v>
      </c>
    </row>
    <row r="51" spans="1:80" ht="15">
      <c r="A51" s="19">
        <v>43</v>
      </c>
      <c r="B51" s="20" t="s">
        <v>121</v>
      </c>
      <c r="C51" s="21" t="s">
        <v>33</v>
      </c>
      <c r="D51" s="22" t="s">
        <v>122</v>
      </c>
      <c r="E51" s="23">
        <v>510197.91</v>
      </c>
      <c r="F51" s="23">
        <v>7550</v>
      </c>
      <c r="G51" s="24">
        <v>275705</v>
      </c>
      <c r="H51" s="22">
        <f t="shared" si="1"/>
        <v>793452.90999999992</v>
      </c>
      <c r="I51" s="25">
        <v>513142.45</v>
      </c>
      <c r="J51" s="25">
        <v>7640</v>
      </c>
      <c r="K51" s="25">
        <v>275873</v>
      </c>
      <c r="L51" s="26">
        <f t="shared" si="2"/>
        <v>796655.45</v>
      </c>
      <c r="M51" s="26">
        <v>517522.54</v>
      </c>
      <c r="N51" s="25">
        <v>7680</v>
      </c>
      <c r="O51" s="25">
        <v>273158</v>
      </c>
      <c r="P51" s="26">
        <f t="shared" si="3"/>
        <v>798360.54</v>
      </c>
      <c r="Q51" s="26">
        <f t="shared" si="4"/>
        <v>1540862.9</v>
      </c>
      <c r="R51" s="25">
        <f t="shared" si="4"/>
        <v>22870</v>
      </c>
      <c r="S51" s="25">
        <f t="shared" si="4"/>
        <v>824736</v>
      </c>
      <c r="T51" s="26">
        <f t="shared" si="5"/>
        <v>2388468.9</v>
      </c>
      <c r="U51" s="26">
        <v>569322.61</v>
      </c>
      <c r="V51" s="25">
        <v>13690</v>
      </c>
      <c r="W51" s="25">
        <v>302822</v>
      </c>
      <c r="X51" s="26">
        <f t="shared" si="6"/>
        <v>885834.61</v>
      </c>
      <c r="Y51" s="26">
        <v>571464.51</v>
      </c>
      <c r="Z51" s="25">
        <v>7330</v>
      </c>
      <c r="AA51" s="25">
        <v>302784</v>
      </c>
      <c r="AB51" s="26">
        <f t="shared" si="7"/>
        <v>881578.51</v>
      </c>
      <c r="AC51" s="26">
        <v>467535.54</v>
      </c>
      <c r="AD51" s="25">
        <v>7360</v>
      </c>
      <c r="AE51" s="25">
        <v>247759</v>
      </c>
      <c r="AF51" s="26">
        <f t="shared" si="8"/>
        <v>722654.54</v>
      </c>
      <c r="AG51" s="26">
        <f t="shared" si="9"/>
        <v>1608322.6600000001</v>
      </c>
      <c r="AH51" s="25">
        <f t="shared" si="9"/>
        <v>28380</v>
      </c>
      <c r="AI51" s="25">
        <f t="shared" si="9"/>
        <v>853365</v>
      </c>
      <c r="AJ51" s="26">
        <f t="shared" si="10"/>
        <v>2490067.66</v>
      </c>
      <c r="AK51" s="26">
        <f t="shared" si="11"/>
        <v>3149185.56</v>
      </c>
      <c r="AL51" s="25">
        <f t="shared" si="11"/>
        <v>51250</v>
      </c>
      <c r="AM51" s="25">
        <f t="shared" si="11"/>
        <v>1678101</v>
      </c>
      <c r="AN51" s="26">
        <f t="shared" si="12"/>
        <v>4878536.5600000005</v>
      </c>
      <c r="AO51" s="26">
        <v>606884.44999999995</v>
      </c>
      <c r="AP51" s="25">
        <v>13990</v>
      </c>
      <c r="AQ51" s="25">
        <v>280069</v>
      </c>
      <c r="AR51" s="26">
        <f t="shared" si="13"/>
        <v>900943.45</v>
      </c>
      <c r="AS51" s="26">
        <v>507019.72</v>
      </c>
      <c r="AT51" s="25">
        <v>10340</v>
      </c>
      <c r="AU51" s="25">
        <v>291200</v>
      </c>
      <c r="AV51" s="26">
        <f t="shared" si="0"/>
        <v>808559.72</v>
      </c>
      <c r="AW51" s="26">
        <v>508922.94368317793</v>
      </c>
      <c r="AX51" s="25">
        <v>10083.074084222399</v>
      </c>
      <c r="AY51" s="25">
        <v>271719.24735592643</v>
      </c>
      <c r="AZ51" s="26">
        <f t="shared" si="14"/>
        <v>790725.2651233268</v>
      </c>
      <c r="BA51" s="26">
        <f t="shared" si="15"/>
        <v>1622827.1136831779</v>
      </c>
      <c r="BB51" s="25">
        <f t="shared" si="15"/>
        <v>34413.074084222397</v>
      </c>
      <c r="BC51" s="25">
        <f t="shared" si="15"/>
        <v>842988.24735592643</v>
      </c>
      <c r="BD51" s="26">
        <f t="shared" si="16"/>
        <v>2500228.4351233267</v>
      </c>
      <c r="BE51" s="26">
        <f>+VLOOKUP(B51,'[1]alocare L+AP'!B:M,12,0)</f>
        <v>359360.12504000001</v>
      </c>
      <c r="BF51" s="25">
        <f>+VLOOKUP(B51,[1]ap!B:K,10,0)</f>
        <v>8545.0726799999993</v>
      </c>
      <c r="BG51" s="25">
        <f>+VLOOKUP(B51,'[1]alocare RX'!B:M,12,0)</f>
        <v>218139.40004000001</v>
      </c>
      <c r="BH51" s="26">
        <f t="shared" si="17"/>
        <v>586044.59776000003</v>
      </c>
      <c r="BI51" s="26">
        <f>+VLOOKUP(B51,'[1]alocare L+AP'!B:N,13,0)</f>
        <v>320221.89360000001</v>
      </c>
      <c r="BJ51" s="25">
        <f>+VLOOKUP(B51,[1]ap!B:L,11,0)</f>
        <v>7614.4211999999989</v>
      </c>
      <c r="BK51" s="25">
        <f>+VLOOKUP(B51,'[1]alocare RX'!B:N,13,0)</f>
        <v>194381.64360000001</v>
      </c>
      <c r="BL51" s="26">
        <f t="shared" si="18"/>
        <v>522217.9584</v>
      </c>
      <c r="BM51" s="26">
        <f>+VLOOKUP(B51,'[1]alocare L+AP'!B:O,14,0)</f>
        <v>266215.81301046762</v>
      </c>
      <c r="BN51" s="25">
        <f>+VLOOKUP(B51,[1]ap!B:M,12,0)</f>
        <v>6330.233412754199</v>
      </c>
      <c r="BO51" s="25">
        <f>+VLOOKUP(B51,'[1]alocare RX'!B:O,14,0)</f>
        <v>161598.77984459259</v>
      </c>
      <c r="BP51" s="26">
        <f t="shared" si="19"/>
        <v>434144.82626781438</v>
      </c>
      <c r="BQ51" s="26">
        <f t="shared" si="20"/>
        <v>945797.83165046759</v>
      </c>
      <c r="BR51" s="25">
        <f t="shared" si="20"/>
        <v>22489.727292754196</v>
      </c>
      <c r="BS51" s="25">
        <f t="shared" si="20"/>
        <v>574119.82348459261</v>
      </c>
      <c r="BT51" s="26">
        <f t="shared" si="21"/>
        <v>1542407.3824278144</v>
      </c>
      <c r="BU51" s="26">
        <f t="shared" si="22"/>
        <v>2568624.9453336457</v>
      </c>
      <c r="BV51" s="25">
        <f t="shared" si="23"/>
        <v>56902.801376976597</v>
      </c>
      <c r="BW51" s="25">
        <f t="shared" si="23"/>
        <v>1417108.0708405189</v>
      </c>
      <c r="BX51" s="26">
        <f t="shared" si="24"/>
        <v>4042635.8175511411</v>
      </c>
      <c r="BY51" s="26">
        <f t="shared" si="25"/>
        <v>5717810.5053336453</v>
      </c>
      <c r="BZ51" s="25">
        <f t="shared" si="25"/>
        <v>108152.8013769766</v>
      </c>
      <c r="CA51" s="25">
        <f t="shared" si="25"/>
        <v>3095209.0708405189</v>
      </c>
      <c r="CB51" s="26">
        <f t="shared" si="26"/>
        <v>8921172.3775511421</v>
      </c>
    </row>
    <row r="52" spans="1:80" ht="15">
      <c r="A52" s="19">
        <v>44</v>
      </c>
      <c r="B52" s="20" t="s">
        <v>123</v>
      </c>
      <c r="C52" s="21" t="s">
        <v>51</v>
      </c>
      <c r="D52" s="22" t="s">
        <v>124</v>
      </c>
      <c r="E52" s="23"/>
      <c r="F52" s="23"/>
      <c r="G52" s="24">
        <v>322785</v>
      </c>
      <c r="H52" s="22">
        <f t="shared" si="1"/>
        <v>322785</v>
      </c>
      <c r="I52" s="25"/>
      <c r="J52" s="25"/>
      <c r="K52" s="25">
        <v>320475</v>
      </c>
      <c r="L52" s="26">
        <f t="shared" si="2"/>
        <v>320475</v>
      </c>
      <c r="M52" s="26"/>
      <c r="N52" s="25"/>
      <c r="O52" s="25">
        <v>322075</v>
      </c>
      <c r="P52" s="26">
        <f t="shared" si="3"/>
        <v>322075</v>
      </c>
      <c r="Q52" s="26">
        <f t="shared" si="4"/>
        <v>0</v>
      </c>
      <c r="R52" s="25">
        <f t="shared" si="4"/>
        <v>0</v>
      </c>
      <c r="S52" s="25">
        <f t="shared" si="4"/>
        <v>965335</v>
      </c>
      <c r="T52" s="26">
        <f t="shared" si="5"/>
        <v>965335</v>
      </c>
      <c r="U52" s="26"/>
      <c r="V52" s="25"/>
      <c r="W52" s="25">
        <v>322645</v>
      </c>
      <c r="X52" s="26">
        <f t="shared" si="6"/>
        <v>322645</v>
      </c>
      <c r="Y52" s="26"/>
      <c r="Z52" s="25"/>
      <c r="AA52" s="25">
        <v>324040</v>
      </c>
      <c r="AB52" s="26">
        <f t="shared" si="7"/>
        <v>324040</v>
      </c>
      <c r="AC52" s="26"/>
      <c r="AD52" s="25"/>
      <c r="AE52" s="25">
        <v>322030</v>
      </c>
      <c r="AF52" s="26">
        <f t="shared" si="8"/>
        <v>322030</v>
      </c>
      <c r="AG52" s="26">
        <f t="shared" si="9"/>
        <v>0</v>
      </c>
      <c r="AH52" s="25">
        <f t="shared" si="9"/>
        <v>0</v>
      </c>
      <c r="AI52" s="25">
        <f t="shared" si="9"/>
        <v>968715</v>
      </c>
      <c r="AJ52" s="26">
        <f t="shared" si="10"/>
        <v>968715</v>
      </c>
      <c r="AK52" s="26">
        <f t="shared" si="11"/>
        <v>0</v>
      </c>
      <c r="AL52" s="25">
        <f t="shared" si="11"/>
        <v>0</v>
      </c>
      <c r="AM52" s="25">
        <f t="shared" si="11"/>
        <v>1934050</v>
      </c>
      <c r="AN52" s="26">
        <f t="shared" si="12"/>
        <v>1934050</v>
      </c>
      <c r="AO52" s="26"/>
      <c r="AP52" s="25"/>
      <c r="AQ52" s="25">
        <v>329930</v>
      </c>
      <c r="AR52" s="26">
        <f t="shared" si="13"/>
        <v>329930</v>
      </c>
      <c r="AS52" s="26"/>
      <c r="AT52" s="25"/>
      <c r="AU52" s="25">
        <v>274925</v>
      </c>
      <c r="AV52" s="26">
        <f t="shared" si="0"/>
        <v>274925</v>
      </c>
      <c r="AW52" s="26">
        <v>0</v>
      </c>
      <c r="AX52" s="25">
        <v>0</v>
      </c>
      <c r="AY52" s="25">
        <v>287794.97184537683</v>
      </c>
      <c r="AZ52" s="26">
        <f t="shared" si="14"/>
        <v>287794.97184537683</v>
      </c>
      <c r="BA52" s="26">
        <f t="shared" si="15"/>
        <v>0</v>
      </c>
      <c r="BB52" s="25">
        <f t="shared" si="15"/>
        <v>0</v>
      </c>
      <c r="BC52" s="25">
        <f t="shared" si="15"/>
        <v>892649.97184537677</v>
      </c>
      <c r="BD52" s="26">
        <f t="shared" si="16"/>
        <v>892649.97184537677</v>
      </c>
      <c r="BE52" s="26"/>
      <c r="BF52" s="25"/>
      <c r="BG52" s="25">
        <f>+VLOOKUP(B52,'[1]alocare RX'!B:M,12,0)</f>
        <v>243896.74526000005</v>
      </c>
      <c r="BH52" s="26">
        <f t="shared" si="17"/>
        <v>243896.74526000005</v>
      </c>
      <c r="BI52" s="26"/>
      <c r="BJ52" s="25"/>
      <c r="BK52" s="25">
        <f>+VLOOKUP(B52,'[1]alocare RX'!B:N,13,0)</f>
        <v>217333.73340000003</v>
      </c>
      <c r="BL52" s="26">
        <f t="shared" si="18"/>
        <v>217333.73340000003</v>
      </c>
      <c r="BM52" s="26"/>
      <c r="BN52" s="25"/>
      <c r="BO52" s="25">
        <f>+VLOOKUP(B52,'[1]alocare RX'!B:O,14,0)</f>
        <v>180679.95252052692</v>
      </c>
      <c r="BP52" s="26">
        <f t="shared" si="19"/>
        <v>180679.95252052692</v>
      </c>
      <c r="BQ52" s="26">
        <f t="shared" si="20"/>
        <v>0</v>
      </c>
      <c r="BR52" s="25">
        <f t="shared" si="20"/>
        <v>0</v>
      </c>
      <c r="BS52" s="25">
        <f t="shared" si="20"/>
        <v>641910.43118052697</v>
      </c>
      <c r="BT52" s="26">
        <f t="shared" si="21"/>
        <v>641910.43118052697</v>
      </c>
      <c r="BU52" s="26">
        <f t="shared" si="22"/>
        <v>0</v>
      </c>
      <c r="BV52" s="25">
        <f t="shared" si="23"/>
        <v>0</v>
      </c>
      <c r="BW52" s="25">
        <f t="shared" si="23"/>
        <v>1534560.4030259037</v>
      </c>
      <c r="BX52" s="26">
        <f t="shared" si="24"/>
        <v>1534560.4030259037</v>
      </c>
      <c r="BY52" s="26">
        <f t="shared" si="25"/>
        <v>0</v>
      </c>
      <c r="BZ52" s="25">
        <f t="shared" si="25"/>
        <v>0</v>
      </c>
      <c r="CA52" s="25">
        <f t="shared" si="25"/>
        <v>3468610.4030259037</v>
      </c>
      <c r="CB52" s="26">
        <f t="shared" si="26"/>
        <v>3468610.4030259037</v>
      </c>
    </row>
    <row r="53" spans="1:80" ht="29.25">
      <c r="A53" s="19">
        <v>45</v>
      </c>
      <c r="B53" s="20" t="s">
        <v>125</v>
      </c>
      <c r="C53" s="21" t="s">
        <v>30</v>
      </c>
      <c r="D53" s="22" t="s">
        <v>126</v>
      </c>
      <c r="E53" s="23">
        <v>59088.65</v>
      </c>
      <c r="F53" s="23">
        <v>80</v>
      </c>
      <c r="G53" s="24">
        <v>12296</v>
      </c>
      <c r="H53" s="22">
        <f t="shared" si="1"/>
        <v>71464.649999999994</v>
      </c>
      <c r="I53" s="25">
        <v>69935.89</v>
      </c>
      <c r="J53" s="25">
        <v>320</v>
      </c>
      <c r="K53" s="25">
        <v>16835</v>
      </c>
      <c r="L53" s="26">
        <f t="shared" si="2"/>
        <v>87090.89</v>
      </c>
      <c r="M53" s="26">
        <v>63257.78</v>
      </c>
      <c r="N53" s="25">
        <v>240</v>
      </c>
      <c r="O53" s="25">
        <v>18218</v>
      </c>
      <c r="P53" s="26">
        <f t="shared" si="3"/>
        <v>81715.78</v>
      </c>
      <c r="Q53" s="26">
        <f t="shared" si="4"/>
        <v>192282.32</v>
      </c>
      <c r="R53" s="25">
        <f t="shared" si="4"/>
        <v>640</v>
      </c>
      <c r="S53" s="25">
        <f t="shared" si="4"/>
        <v>47349</v>
      </c>
      <c r="T53" s="26">
        <f t="shared" si="5"/>
        <v>240271.32</v>
      </c>
      <c r="U53" s="26">
        <v>70258.8</v>
      </c>
      <c r="V53" s="25">
        <v>240</v>
      </c>
      <c r="W53" s="25">
        <v>20499</v>
      </c>
      <c r="X53" s="26">
        <f t="shared" si="6"/>
        <v>90997.8</v>
      </c>
      <c r="Y53" s="26">
        <v>60096.959999999999</v>
      </c>
      <c r="Z53" s="25">
        <v>240</v>
      </c>
      <c r="AA53" s="25">
        <v>27517</v>
      </c>
      <c r="AB53" s="26">
        <f t="shared" si="7"/>
        <v>87853.959999999992</v>
      </c>
      <c r="AC53" s="26">
        <v>64444.02</v>
      </c>
      <c r="AD53" s="25">
        <v>200</v>
      </c>
      <c r="AE53" s="25">
        <v>18654</v>
      </c>
      <c r="AF53" s="26">
        <f t="shared" si="8"/>
        <v>83298.01999999999</v>
      </c>
      <c r="AG53" s="26">
        <f t="shared" si="9"/>
        <v>194799.78</v>
      </c>
      <c r="AH53" s="25">
        <f t="shared" si="9"/>
        <v>680</v>
      </c>
      <c r="AI53" s="25">
        <f t="shared" si="9"/>
        <v>66670</v>
      </c>
      <c r="AJ53" s="26">
        <f t="shared" si="10"/>
        <v>262149.78000000003</v>
      </c>
      <c r="AK53" s="26">
        <f t="shared" si="11"/>
        <v>387082.1</v>
      </c>
      <c r="AL53" s="25">
        <f t="shared" si="11"/>
        <v>1320</v>
      </c>
      <c r="AM53" s="25">
        <f t="shared" si="11"/>
        <v>114019</v>
      </c>
      <c r="AN53" s="26">
        <f t="shared" si="12"/>
        <v>502421.1</v>
      </c>
      <c r="AO53" s="26">
        <v>73696.710000000006</v>
      </c>
      <c r="AP53" s="25">
        <v>160</v>
      </c>
      <c r="AQ53" s="25">
        <v>19539</v>
      </c>
      <c r="AR53" s="26">
        <f t="shared" si="13"/>
        <v>93395.71</v>
      </c>
      <c r="AS53" s="26">
        <v>52505.1</v>
      </c>
      <c r="AT53" s="25">
        <v>0</v>
      </c>
      <c r="AU53" s="25">
        <v>16405</v>
      </c>
      <c r="AV53" s="26">
        <f t="shared" si="0"/>
        <v>68910.100000000006</v>
      </c>
      <c r="AW53" s="26">
        <v>56779.249740015992</v>
      </c>
      <c r="AX53" s="25">
        <v>0</v>
      </c>
      <c r="AY53" s="25">
        <v>27741.187973569598</v>
      </c>
      <c r="AZ53" s="26">
        <f t="shared" si="14"/>
        <v>84520.43771358559</v>
      </c>
      <c r="BA53" s="26">
        <f t="shared" si="15"/>
        <v>182981.059740016</v>
      </c>
      <c r="BB53" s="25">
        <f t="shared" si="15"/>
        <v>160</v>
      </c>
      <c r="BC53" s="25">
        <f t="shared" si="15"/>
        <v>63685.187973569598</v>
      </c>
      <c r="BD53" s="26">
        <f t="shared" si="16"/>
        <v>246826.24771358562</v>
      </c>
      <c r="BE53" s="26">
        <f>+VLOOKUP(B53,'[1]alocare L+AP'!B:M,12,0)</f>
        <v>48118.5412</v>
      </c>
      <c r="BF53" s="25"/>
      <c r="BG53" s="25">
        <f>+VLOOKUP(B53,'[1]alocare RX'!B:M,12,0)</f>
        <v>23509.741720000002</v>
      </c>
      <c r="BH53" s="26">
        <f t="shared" si="17"/>
        <v>71628.282919999998</v>
      </c>
      <c r="BI53" s="26">
        <f>+VLOOKUP(B53,'[1]alocare L+AP'!B:N,13,0)</f>
        <v>42877.907999999996</v>
      </c>
      <c r="BJ53" s="25"/>
      <c r="BK53" s="25">
        <f>+VLOOKUP(B53,'[1]alocare RX'!B:N,13,0)</f>
        <v>20949.274799999999</v>
      </c>
      <c r="BL53" s="26">
        <f t="shared" si="18"/>
        <v>63827.182799999995</v>
      </c>
      <c r="BM53" s="26">
        <f>+VLOOKUP(B53,'[1]alocare L+AP'!B:O,14,0)</f>
        <v>35646.460677878</v>
      </c>
      <c r="BN53" s="25"/>
      <c r="BO53" s="25">
        <f>+VLOOKUP(B53,'[1]alocare RX'!B:O,14,0)</f>
        <v>17416.1365425818</v>
      </c>
      <c r="BP53" s="26">
        <f t="shared" si="19"/>
        <v>53062.5972204598</v>
      </c>
      <c r="BQ53" s="26">
        <f t="shared" si="20"/>
        <v>126642.909877878</v>
      </c>
      <c r="BR53" s="25">
        <f t="shared" si="20"/>
        <v>0</v>
      </c>
      <c r="BS53" s="25">
        <f t="shared" si="20"/>
        <v>61875.153062581805</v>
      </c>
      <c r="BT53" s="26">
        <f t="shared" si="21"/>
        <v>188518.06294045981</v>
      </c>
      <c r="BU53" s="26">
        <f t="shared" si="22"/>
        <v>309623.96961789404</v>
      </c>
      <c r="BV53" s="25">
        <f t="shared" si="23"/>
        <v>160</v>
      </c>
      <c r="BW53" s="25">
        <f t="shared" si="23"/>
        <v>125560.3410361514</v>
      </c>
      <c r="BX53" s="26">
        <f t="shared" si="24"/>
        <v>435344.31065404543</v>
      </c>
      <c r="BY53" s="26">
        <f t="shared" si="25"/>
        <v>696706.06961789401</v>
      </c>
      <c r="BZ53" s="25">
        <f t="shared" si="25"/>
        <v>1480</v>
      </c>
      <c r="CA53" s="25">
        <f t="shared" si="25"/>
        <v>239579.3410361514</v>
      </c>
      <c r="CB53" s="26">
        <f t="shared" si="26"/>
        <v>937765.41065404541</v>
      </c>
    </row>
    <row r="54" spans="1:80" ht="15">
      <c r="A54" s="19">
        <v>46</v>
      </c>
      <c r="B54" s="20" t="s">
        <v>127</v>
      </c>
      <c r="C54" s="21" t="s">
        <v>30</v>
      </c>
      <c r="D54" s="22" t="s">
        <v>128</v>
      </c>
      <c r="E54" s="23">
        <v>62801.45</v>
      </c>
      <c r="F54" s="23">
        <v>0</v>
      </c>
      <c r="G54" s="24">
        <v>8161</v>
      </c>
      <c r="H54" s="22">
        <f t="shared" si="1"/>
        <v>70962.45</v>
      </c>
      <c r="I54" s="25">
        <v>75242.92</v>
      </c>
      <c r="J54" s="25">
        <v>0</v>
      </c>
      <c r="K54" s="25">
        <v>12147</v>
      </c>
      <c r="L54" s="26">
        <f t="shared" si="2"/>
        <v>87389.92</v>
      </c>
      <c r="M54" s="26">
        <v>83106.559999999998</v>
      </c>
      <c r="N54" s="25">
        <v>0</v>
      </c>
      <c r="O54" s="25">
        <v>12143</v>
      </c>
      <c r="P54" s="26">
        <f t="shared" si="3"/>
        <v>95249.56</v>
      </c>
      <c r="Q54" s="26">
        <f t="shared" si="4"/>
        <v>221150.93</v>
      </c>
      <c r="R54" s="25">
        <f t="shared" si="4"/>
        <v>0</v>
      </c>
      <c r="S54" s="25">
        <f t="shared" si="4"/>
        <v>32451</v>
      </c>
      <c r="T54" s="26">
        <f t="shared" si="5"/>
        <v>253601.93</v>
      </c>
      <c r="U54" s="26">
        <v>76938.7</v>
      </c>
      <c r="V54" s="25">
        <v>0</v>
      </c>
      <c r="W54" s="25">
        <v>12140</v>
      </c>
      <c r="X54" s="26">
        <f t="shared" si="6"/>
        <v>89078.7</v>
      </c>
      <c r="Y54" s="26">
        <v>87299.92</v>
      </c>
      <c r="Z54" s="25">
        <v>0</v>
      </c>
      <c r="AA54" s="25">
        <v>10890</v>
      </c>
      <c r="AB54" s="26">
        <f t="shared" si="7"/>
        <v>98189.92</v>
      </c>
      <c r="AC54" s="26">
        <v>82154.25</v>
      </c>
      <c r="AD54" s="25">
        <v>0</v>
      </c>
      <c r="AE54" s="25">
        <v>13473</v>
      </c>
      <c r="AF54" s="26">
        <f t="shared" si="8"/>
        <v>95627.25</v>
      </c>
      <c r="AG54" s="26">
        <f t="shared" si="9"/>
        <v>246392.87</v>
      </c>
      <c r="AH54" s="25">
        <f t="shared" si="9"/>
        <v>0</v>
      </c>
      <c r="AI54" s="25">
        <f t="shared" si="9"/>
        <v>36503</v>
      </c>
      <c r="AJ54" s="26">
        <f t="shared" si="10"/>
        <v>282895.87</v>
      </c>
      <c r="AK54" s="26">
        <f t="shared" si="11"/>
        <v>467543.8</v>
      </c>
      <c r="AL54" s="25">
        <f t="shared" si="11"/>
        <v>0</v>
      </c>
      <c r="AM54" s="25">
        <f t="shared" si="11"/>
        <v>68954</v>
      </c>
      <c r="AN54" s="26">
        <f t="shared" si="12"/>
        <v>536497.80000000005</v>
      </c>
      <c r="AO54" s="26">
        <v>71583.850000000006</v>
      </c>
      <c r="AP54" s="25">
        <v>0</v>
      </c>
      <c r="AQ54" s="25">
        <v>12733</v>
      </c>
      <c r="AR54" s="26">
        <f t="shared" si="13"/>
        <v>84316.85</v>
      </c>
      <c r="AS54" s="26">
        <v>74508.570000000007</v>
      </c>
      <c r="AT54" s="25">
        <v>0</v>
      </c>
      <c r="AU54" s="25">
        <v>9116</v>
      </c>
      <c r="AV54" s="26">
        <f t="shared" si="0"/>
        <v>83624.570000000007</v>
      </c>
      <c r="AW54" s="26">
        <v>83658.444540455195</v>
      </c>
      <c r="AX54" s="25">
        <v>0</v>
      </c>
      <c r="AY54" s="25">
        <v>22370.446047268</v>
      </c>
      <c r="AZ54" s="26">
        <f t="shared" si="14"/>
        <v>106028.8905877232</v>
      </c>
      <c r="BA54" s="26">
        <f t="shared" si="15"/>
        <v>229750.86454045522</v>
      </c>
      <c r="BB54" s="25">
        <f t="shared" si="15"/>
        <v>0</v>
      </c>
      <c r="BC54" s="25">
        <f t="shared" si="15"/>
        <v>44219.446047268</v>
      </c>
      <c r="BD54" s="26">
        <f t="shared" si="16"/>
        <v>273970.31058772322</v>
      </c>
      <c r="BE54" s="26">
        <f>+VLOOKUP(B54,'[1]alocare L+AP'!B:M,12,0)</f>
        <v>70897.772140000001</v>
      </c>
      <c r="BF54" s="25"/>
      <c r="BG54" s="25">
        <f>+VLOOKUP(B54,'[1]alocare RX'!B:M,12,0)</f>
        <v>18958.215100000001</v>
      </c>
      <c r="BH54" s="26">
        <f t="shared" si="17"/>
        <v>89855.987240000002</v>
      </c>
      <c r="BI54" s="26">
        <f>+VLOOKUP(B54,'[1]alocare L+AP'!B:N,13,0)</f>
        <v>63176.232599999996</v>
      </c>
      <c r="BJ54" s="25"/>
      <c r="BK54" s="25">
        <f>+VLOOKUP(B54,'[1]alocare RX'!B:N,13,0)</f>
        <v>16893.458999999999</v>
      </c>
      <c r="BL54" s="26">
        <f t="shared" si="18"/>
        <v>80069.691599999991</v>
      </c>
      <c r="BM54" s="26">
        <f>+VLOOKUP(B54,'[1]alocare L+AP'!B:O,14,0)</f>
        <v>52521.431109754099</v>
      </c>
      <c r="BN54" s="25"/>
      <c r="BO54" s="25">
        <f>+VLOOKUP(B54,'[1]alocare RX'!B:O,14,0)</f>
        <v>14044.3424142065</v>
      </c>
      <c r="BP54" s="26">
        <f t="shared" si="19"/>
        <v>66565.773523960597</v>
      </c>
      <c r="BQ54" s="26">
        <f t="shared" si="20"/>
        <v>186595.43584975411</v>
      </c>
      <c r="BR54" s="25">
        <f t="shared" si="20"/>
        <v>0</v>
      </c>
      <c r="BS54" s="25">
        <f t="shared" si="20"/>
        <v>49896.016514206502</v>
      </c>
      <c r="BT54" s="26">
        <f t="shared" si="21"/>
        <v>236491.45236396062</v>
      </c>
      <c r="BU54" s="26">
        <f t="shared" si="22"/>
        <v>416346.3003902093</v>
      </c>
      <c r="BV54" s="25">
        <f t="shared" si="23"/>
        <v>0</v>
      </c>
      <c r="BW54" s="25">
        <f t="shared" si="23"/>
        <v>94115.462561474502</v>
      </c>
      <c r="BX54" s="26">
        <f t="shared" si="24"/>
        <v>510461.76295168384</v>
      </c>
      <c r="BY54" s="26">
        <f t="shared" si="25"/>
        <v>883890.10039020935</v>
      </c>
      <c r="BZ54" s="25">
        <f t="shared" si="25"/>
        <v>0</v>
      </c>
      <c r="CA54" s="25">
        <f t="shared" si="25"/>
        <v>163069.4625614745</v>
      </c>
      <c r="CB54" s="26">
        <f t="shared" si="26"/>
        <v>1046959.5629516839</v>
      </c>
    </row>
    <row r="55" spans="1:80" ht="15">
      <c r="A55" s="19">
        <v>47</v>
      </c>
      <c r="B55" s="20" t="s">
        <v>129</v>
      </c>
      <c r="C55" s="21" t="s">
        <v>36</v>
      </c>
      <c r="D55" s="22" t="s">
        <v>130</v>
      </c>
      <c r="E55" s="23">
        <v>88050.85</v>
      </c>
      <c r="F55" s="23"/>
      <c r="G55" s="24"/>
      <c r="H55" s="22">
        <f t="shared" si="1"/>
        <v>88050.85</v>
      </c>
      <c r="I55" s="25">
        <v>88616.47</v>
      </c>
      <c r="J55" s="25"/>
      <c r="K55" s="25"/>
      <c r="L55" s="26">
        <f t="shared" si="2"/>
        <v>88616.47</v>
      </c>
      <c r="M55" s="26">
        <v>90124.38</v>
      </c>
      <c r="N55" s="25">
        <v>0</v>
      </c>
      <c r="O55" s="25">
        <v>0</v>
      </c>
      <c r="P55" s="26">
        <f t="shared" si="3"/>
        <v>90124.38</v>
      </c>
      <c r="Q55" s="26">
        <f t="shared" si="4"/>
        <v>266791.7</v>
      </c>
      <c r="R55" s="25">
        <f t="shared" si="4"/>
        <v>0</v>
      </c>
      <c r="S55" s="25">
        <f t="shared" si="4"/>
        <v>0</v>
      </c>
      <c r="T55" s="26">
        <f t="shared" si="5"/>
        <v>266791.7</v>
      </c>
      <c r="U55" s="26">
        <v>89418.41</v>
      </c>
      <c r="V55" s="25">
        <v>0</v>
      </c>
      <c r="W55" s="25">
        <v>0</v>
      </c>
      <c r="X55" s="26">
        <f t="shared" si="6"/>
        <v>89418.41</v>
      </c>
      <c r="Y55" s="26">
        <v>89783.66</v>
      </c>
      <c r="Z55" s="25">
        <v>0</v>
      </c>
      <c r="AA55" s="25">
        <v>0</v>
      </c>
      <c r="AB55" s="26">
        <f t="shared" si="7"/>
        <v>89783.66</v>
      </c>
      <c r="AC55" s="26">
        <v>90245.45</v>
      </c>
      <c r="AD55" s="25">
        <v>0</v>
      </c>
      <c r="AE55" s="25">
        <v>0</v>
      </c>
      <c r="AF55" s="26">
        <f t="shared" si="8"/>
        <v>90245.45</v>
      </c>
      <c r="AG55" s="26">
        <f t="shared" si="9"/>
        <v>269447.52</v>
      </c>
      <c r="AH55" s="25">
        <f t="shared" si="9"/>
        <v>0</v>
      </c>
      <c r="AI55" s="25">
        <f t="shared" si="9"/>
        <v>0</v>
      </c>
      <c r="AJ55" s="26">
        <f t="shared" si="10"/>
        <v>269447.52</v>
      </c>
      <c r="AK55" s="26">
        <f t="shared" si="11"/>
        <v>536239.22</v>
      </c>
      <c r="AL55" s="25">
        <f t="shared" si="11"/>
        <v>0</v>
      </c>
      <c r="AM55" s="25">
        <f t="shared" si="11"/>
        <v>0</v>
      </c>
      <c r="AN55" s="26">
        <f t="shared" si="12"/>
        <v>536239.22</v>
      </c>
      <c r="AO55" s="26">
        <v>92833.02</v>
      </c>
      <c r="AP55" s="25">
        <v>0</v>
      </c>
      <c r="AQ55" s="25">
        <v>0</v>
      </c>
      <c r="AR55" s="26">
        <f t="shared" si="13"/>
        <v>92833.02</v>
      </c>
      <c r="AS55" s="26">
        <v>76800.41</v>
      </c>
      <c r="AT55" s="25">
        <v>0</v>
      </c>
      <c r="AU55" s="25">
        <v>0</v>
      </c>
      <c r="AV55" s="26">
        <f t="shared" si="0"/>
        <v>76800.41</v>
      </c>
      <c r="AW55" s="26">
        <v>100422.79898144714</v>
      </c>
      <c r="AX55" s="25">
        <v>0</v>
      </c>
      <c r="AY55" s="25">
        <v>0</v>
      </c>
      <c r="AZ55" s="26">
        <f t="shared" si="14"/>
        <v>100422.79898144714</v>
      </c>
      <c r="BA55" s="26">
        <f t="shared" si="15"/>
        <v>270056.22898144712</v>
      </c>
      <c r="BB55" s="25">
        <f t="shared" si="15"/>
        <v>0</v>
      </c>
      <c r="BC55" s="25">
        <f t="shared" si="15"/>
        <v>0</v>
      </c>
      <c r="BD55" s="26">
        <f t="shared" si="16"/>
        <v>270056.22898144712</v>
      </c>
      <c r="BE55" s="26">
        <f>+VLOOKUP(B55,'[1]alocare L+AP'!B:M,12,0)</f>
        <v>67452.555080000006</v>
      </c>
      <c r="BF55" s="25"/>
      <c r="BG55" s="25"/>
      <c r="BH55" s="26">
        <f t="shared" si="17"/>
        <v>67452.555080000006</v>
      </c>
      <c r="BI55" s="26">
        <f>+VLOOKUP(B55,'[1]alocare L+AP'!B:N,13,0)</f>
        <v>60106.237199999996</v>
      </c>
      <c r="BJ55" s="25"/>
      <c r="BK55" s="25"/>
      <c r="BL55" s="26">
        <f t="shared" si="18"/>
        <v>60106.237199999996</v>
      </c>
      <c r="BM55" s="26">
        <f>+VLOOKUP(B55,'[1]alocare L+AP'!B:O,14,0)</f>
        <v>49969.196744510198</v>
      </c>
      <c r="BN55" s="25"/>
      <c r="BO55" s="25"/>
      <c r="BP55" s="26">
        <f t="shared" si="19"/>
        <v>49969.196744510198</v>
      </c>
      <c r="BQ55" s="26">
        <f t="shared" si="20"/>
        <v>177527.9890245102</v>
      </c>
      <c r="BR55" s="25">
        <f t="shared" si="20"/>
        <v>0</v>
      </c>
      <c r="BS55" s="25">
        <f t="shared" si="20"/>
        <v>0</v>
      </c>
      <c r="BT55" s="26">
        <f t="shared" si="21"/>
        <v>177527.9890245102</v>
      </c>
      <c r="BU55" s="26">
        <f t="shared" si="22"/>
        <v>447584.21800595731</v>
      </c>
      <c r="BV55" s="25">
        <f t="shared" si="23"/>
        <v>0</v>
      </c>
      <c r="BW55" s="25">
        <f t="shared" si="23"/>
        <v>0</v>
      </c>
      <c r="BX55" s="26">
        <f t="shared" si="24"/>
        <v>447584.21800595731</v>
      </c>
      <c r="BY55" s="26">
        <f t="shared" si="25"/>
        <v>983823.43800595729</v>
      </c>
      <c r="BZ55" s="25">
        <f t="shared" si="25"/>
        <v>0</v>
      </c>
      <c r="CA55" s="25">
        <f t="shared" si="25"/>
        <v>0</v>
      </c>
      <c r="CB55" s="26">
        <f t="shared" si="26"/>
        <v>983823.43800595729</v>
      </c>
    </row>
    <row r="56" spans="1:80" ht="15">
      <c r="A56" s="19">
        <v>48</v>
      </c>
      <c r="B56" s="20" t="s">
        <v>131</v>
      </c>
      <c r="C56" s="21" t="s">
        <v>36</v>
      </c>
      <c r="D56" s="22" t="s">
        <v>132</v>
      </c>
      <c r="E56" s="23">
        <v>160270.93</v>
      </c>
      <c r="F56" s="23"/>
      <c r="G56" s="24"/>
      <c r="H56" s="22">
        <f t="shared" si="1"/>
        <v>160270.93</v>
      </c>
      <c r="I56" s="25">
        <v>159730.32999999999</v>
      </c>
      <c r="J56" s="25"/>
      <c r="K56" s="25"/>
      <c r="L56" s="26">
        <f t="shared" si="2"/>
        <v>159730.32999999999</v>
      </c>
      <c r="M56" s="26">
        <v>162208.79</v>
      </c>
      <c r="N56" s="25">
        <v>0</v>
      </c>
      <c r="O56" s="25">
        <v>0</v>
      </c>
      <c r="P56" s="26">
        <f t="shared" si="3"/>
        <v>162208.79</v>
      </c>
      <c r="Q56" s="26">
        <f t="shared" si="4"/>
        <v>482210.05000000005</v>
      </c>
      <c r="R56" s="25">
        <f t="shared" si="4"/>
        <v>0</v>
      </c>
      <c r="S56" s="25">
        <f t="shared" si="4"/>
        <v>0</v>
      </c>
      <c r="T56" s="26">
        <f t="shared" si="5"/>
        <v>482210.05000000005</v>
      </c>
      <c r="U56" s="26">
        <v>177622.75</v>
      </c>
      <c r="V56" s="25">
        <v>0</v>
      </c>
      <c r="W56" s="25">
        <v>0</v>
      </c>
      <c r="X56" s="26">
        <f t="shared" si="6"/>
        <v>177622.75</v>
      </c>
      <c r="Y56" s="26">
        <v>162452.88</v>
      </c>
      <c r="Z56" s="25">
        <v>0</v>
      </c>
      <c r="AA56" s="25">
        <v>0</v>
      </c>
      <c r="AB56" s="26">
        <f t="shared" si="7"/>
        <v>162452.88</v>
      </c>
      <c r="AC56" s="26">
        <v>162445.78</v>
      </c>
      <c r="AD56" s="25">
        <v>0</v>
      </c>
      <c r="AE56" s="25">
        <v>0</v>
      </c>
      <c r="AF56" s="26">
        <f t="shared" si="8"/>
        <v>162445.78</v>
      </c>
      <c r="AG56" s="26">
        <f t="shared" si="9"/>
        <v>502521.41000000003</v>
      </c>
      <c r="AH56" s="25">
        <f t="shared" si="9"/>
        <v>0</v>
      </c>
      <c r="AI56" s="25">
        <f t="shared" si="9"/>
        <v>0</v>
      </c>
      <c r="AJ56" s="26">
        <f t="shared" si="10"/>
        <v>502521.41000000003</v>
      </c>
      <c r="AK56" s="26">
        <f t="shared" si="11"/>
        <v>984731.46000000008</v>
      </c>
      <c r="AL56" s="25">
        <f t="shared" si="11"/>
        <v>0</v>
      </c>
      <c r="AM56" s="25">
        <f t="shared" si="11"/>
        <v>0</v>
      </c>
      <c r="AN56" s="26">
        <f t="shared" si="12"/>
        <v>984731.46000000008</v>
      </c>
      <c r="AO56" s="26">
        <v>189671.85</v>
      </c>
      <c r="AP56" s="25">
        <v>0</v>
      </c>
      <c r="AQ56" s="25">
        <v>0</v>
      </c>
      <c r="AR56" s="26">
        <f t="shared" si="13"/>
        <v>189671.85</v>
      </c>
      <c r="AS56" s="26">
        <v>158791.75</v>
      </c>
      <c r="AT56" s="25">
        <v>0</v>
      </c>
      <c r="AU56" s="25">
        <v>0</v>
      </c>
      <c r="AV56" s="26">
        <f t="shared" si="0"/>
        <v>158791.75</v>
      </c>
      <c r="AW56" s="26">
        <v>185450.90639557882</v>
      </c>
      <c r="AX56" s="25">
        <v>0</v>
      </c>
      <c r="AY56" s="25">
        <v>0</v>
      </c>
      <c r="AZ56" s="26">
        <f t="shared" si="14"/>
        <v>185450.90639557882</v>
      </c>
      <c r="BA56" s="26">
        <f t="shared" si="15"/>
        <v>533914.50639557885</v>
      </c>
      <c r="BB56" s="25">
        <f t="shared" si="15"/>
        <v>0</v>
      </c>
      <c r="BC56" s="25">
        <f t="shared" si="15"/>
        <v>0</v>
      </c>
      <c r="BD56" s="26">
        <f t="shared" si="16"/>
        <v>533914.50639557885</v>
      </c>
      <c r="BE56" s="26">
        <f>+VLOOKUP(B56,'[1]alocare L+AP'!B:M,12,0)</f>
        <v>123823.00030000001</v>
      </c>
      <c r="BF56" s="25"/>
      <c r="BG56" s="25"/>
      <c r="BH56" s="26">
        <f t="shared" si="17"/>
        <v>123823.00030000001</v>
      </c>
      <c r="BI56" s="26">
        <f>+VLOOKUP(B56,'[1]alocare L+AP'!B:N,13,0)</f>
        <v>110337.327</v>
      </c>
      <c r="BJ56" s="25"/>
      <c r="BK56" s="25"/>
      <c r="BL56" s="26">
        <f t="shared" si="18"/>
        <v>110337.327</v>
      </c>
      <c r="BM56" s="26">
        <f>+VLOOKUP(B56,'[1]alocare L+AP'!B:O,14,0)</f>
        <v>91728.709996944497</v>
      </c>
      <c r="BN56" s="25"/>
      <c r="BO56" s="25"/>
      <c r="BP56" s="26">
        <f t="shared" si="19"/>
        <v>91728.709996944497</v>
      </c>
      <c r="BQ56" s="26">
        <f t="shared" si="20"/>
        <v>325889.03729694453</v>
      </c>
      <c r="BR56" s="25">
        <f t="shared" si="20"/>
        <v>0</v>
      </c>
      <c r="BS56" s="25">
        <f t="shared" si="20"/>
        <v>0</v>
      </c>
      <c r="BT56" s="26">
        <f t="shared" si="21"/>
        <v>325889.03729694453</v>
      </c>
      <c r="BU56" s="26">
        <f t="shared" si="22"/>
        <v>859803.54369252338</v>
      </c>
      <c r="BV56" s="25">
        <f t="shared" si="23"/>
        <v>0</v>
      </c>
      <c r="BW56" s="25">
        <f t="shared" si="23"/>
        <v>0</v>
      </c>
      <c r="BX56" s="26">
        <f t="shared" si="24"/>
        <v>859803.54369252338</v>
      </c>
      <c r="BY56" s="26">
        <f t="shared" si="25"/>
        <v>1844535.0036925236</v>
      </c>
      <c r="BZ56" s="25">
        <f t="shared" si="25"/>
        <v>0</v>
      </c>
      <c r="CA56" s="25">
        <f t="shared" si="25"/>
        <v>0</v>
      </c>
      <c r="CB56" s="26">
        <f t="shared" si="26"/>
        <v>1844535.0036925236</v>
      </c>
    </row>
    <row r="57" spans="1:80" ht="15">
      <c r="A57" s="19">
        <v>49</v>
      </c>
      <c r="B57" s="20" t="s">
        <v>133</v>
      </c>
      <c r="C57" s="21" t="s">
        <v>36</v>
      </c>
      <c r="D57" s="22" t="s">
        <v>134</v>
      </c>
      <c r="E57" s="23">
        <v>49122.87</v>
      </c>
      <c r="F57" s="23"/>
      <c r="G57" s="24"/>
      <c r="H57" s="22">
        <f t="shared" si="1"/>
        <v>49122.87</v>
      </c>
      <c r="I57" s="25">
        <v>72641.210000000006</v>
      </c>
      <c r="J57" s="25"/>
      <c r="K57" s="25"/>
      <c r="L57" s="26">
        <f t="shared" si="2"/>
        <v>72641.210000000006</v>
      </c>
      <c r="M57" s="26">
        <v>61502.080000000002</v>
      </c>
      <c r="N57" s="25">
        <v>0</v>
      </c>
      <c r="O57" s="25">
        <v>0</v>
      </c>
      <c r="P57" s="26">
        <f t="shared" si="3"/>
        <v>61502.080000000002</v>
      </c>
      <c r="Q57" s="26">
        <f t="shared" si="4"/>
        <v>183266.16000000003</v>
      </c>
      <c r="R57" s="25">
        <f t="shared" si="4"/>
        <v>0</v>
      </c>
      <c r="S57" s="25">
        <f t="shared" si="4"/>
        <v>0</v>
      </c>
      <c r="T57" s="26">
        <f t="shared" si="5"/>
        <v>183266.16000000003</v>
      </c>
      <c r="U57" s="26">
        <v>61623.93</v>
      </c>
      <c r="V57" s="25">
        <v>0</v>
      </c>
      <c r="W57" s="25">
        <v>0</v>
      </c>
      <c r="X57" s="26">
        <f t="shared" si="6"/>
        <v>61623.93</v>
      </c>
      <c r="Y57" s="26">
        <v>61223.6</v>
      </c>
      <c r="Z57" s="25">
        <v>0</v>
      </c>
      <c r="AA57" s="25">
        <v>0</v>
      </c>
      <c r="AB57" s="26">
        <f t="shared" si="7"/>
        <v>61223.6</v>
      </c>
      <c r="AC57" s="26">
        <v>61198.71</v>
      </c>
      <c r="AD57" s="25">
        <v>0</v>
      </c>
      <c r="AE57" s="25">
        <v>0</v>
      </c>
      <c r="AF57" s="26">
        <f t="shared" si="8"/>
        <v>61198.71</v>
      </c>
      <c r="AG57" s="26">
        <f t="shared" si="9"/>
        <v>184046.24</v>
      </c>
      <c r="AH57" s="25">
        <f t="shared" si="9"/>
        <v>0</v>
      </c>
      <c r="AI57" s="25">
        <f t="shared" si="9"/>
        <v>0</v>
      </c>
      <c r="AJ57" s="26">
        <f t="shared" si="10"/>
        <v>184046.24</v>
      </c>
      <c r="AK57" s="26">
        <f t="shared" si="11"/>
        <v>367312.4</v>
      </c>
      <c r="AL57" s="25">
        <f t="shared" si="11"/>
        <v>0</v>
      </c>
      <c r="AM57" s="25">
        <f t="shared" si="11"/>
        <v>0</v>
      </c>
      <c r="AN57" s="26">
        <f t="shared" si="12"/>
        <v>367312.4</v>
      </c>
      <c r="AO57" s="26">
        <v>57490.12</v>
      </c>
      <c r="AP57" s="25">
        <v>0</v>
      </c>
      <c r="AQ57" s="25">
        <v>0</v>
      </c>
      <c r="AR57" s="26">
        <f t="shared" si="13"/>
        <v>57490.12</v>
      </c>
      <c r="AS57" s="26">
        <v>48955.37</v>
      </c>
      <c r="AT57" s="25">
        <v>0</v>
      </c>
      <c r="AU57" s="25">
        <v>0</v>
      </c>
      <c r="AV57" s="26">
        <f t="shared" si="0"/>
        <v>48955.37</v>
      </c>
      <c r="AW57" s="26">
        <v>57231.187212444005</v>
      </c>
      <c r="AX57" s="25">
        <v>0</v>
      </c>
      <c r="AY57" s="25">
        <v>0</v>
      </c>
      <c r="AZ57" s="26">
        <f t="shared" si="14"/>
        <v>57231.187212444005</v>
      </c>
      <c r="BA57" s="26">
        <f t="shared" si="15"/>
        <v>163676.67721244402</v>
      </c>
      <c r="BB57" s="25">
        <f t="shared" si="15"/>
        <v>0</v>
      </c>
      <c r="BC57" s="25">
        <f t="shared" si="15"/>
        <v>0</v>
      </c>
      <c r="BD57" s="26">
        <f t="shared" si="16"/>
        <v>163676.67721244402</v>
      </c>
      <c r="BE57" s="26">
        <f>+VLOOKUP(B57,'[1]alocare L+AP'!B:M,12,0)</f>
        <v>48501.543300000005</v>
      </c>
      <c r="BF57" s="25"/>
      <c r="BG57" s="25"/>
      <c r="BH57" s="26">
        <f t="shared" si="17"/>
        <v>48501.543300000005</v>
      </c>
      <c r="BI57" s="26">
        <f>+VLOOKUP(B57,'[1]alocare L+AP'!B:N,13,0)</f>
        <v>43219.197</v>
      </c>
      <c r="BJ57" s="25"/>
      <c r="BK57" s="25"/>
      <c r="BL57" s="26">
        <f t="shared" si="18"/>
        <v>43219.197</v>
      </c>
      <c r="BM57" s="26">
        <f>+VLOOKUP(B57,'[1]alocare L+AP'!B:O,14,0)</f>
        <v>35930.190586489502</v>
      </c>
      <c r="BN57" s="25"/>
      <c r="BO57" s="25"/>
      <c r="BP57" s="26">
        <f t="shared" si="19"/>
        <v>35930.190586489502</v>
      </c>
      <c r="BQ57" s="26">
        <f t="shared" si="20"/>
        <v>127650.93088648951</v>
      </c>
      <c r="BR57" s="25">
        <f t="shared" si="20"/>
        <v>0</v>
      </c>
      <c r="BS57" s="25">
        <f t="shared" si="20"/>
        <v>0</v>
      </c>
      <c r="BT57" s="26">
        <f t="shared" si="21"/>
        <v>127650.93088648951</v>
      </c>
      <c r="BU57" s="26">
        <f t="shared" si="22"/>
        <v>291327.60809893353</v>
      </c>
      <c r="BV57" s="25">
        <f t="shared" si="23"/>
        <v>0</v>
      </c>
      <c r="BW57" s="25">
        <f t="shared" si="23"/>
        <v>0</v>
      </c>
      <c r="BX57" s="26">
        <f t="shared" si="24"/>
        <v>291327.60809893353</v>
      </c>
      <c r="BY57" s="26">
        <f t="shared" si="25"/>
        <v>658640.00809893361</v>
      </c>
      <c r="BZ57" s="25">
        <f t="shared" si="25"/>
        <v>0</v>
      </c>
      <c r="CA57" s="25">
        <f t="shared" si="25"/>
        <v>0</v>
      </c>
      <c r="CB57" s="26">
        <f t="shared" si="26"/>
        <v>658640.00809893361</v>
      </c>
    </row>
    <row r="58" spans="1:80" ht="15">
      <c r="A58" s="19">
        <v>50</v>
      </c>
      <c r="B58" s="20" t="s">
        <v>135</v>
      </c>
      <c r="C58" s="21" t="s">
        <v>36</v>
      </c>
      <c r="D58" s="22" t="s">
        <v>136</v>
      </c>
      <c r="E58" s="23">
        <v>190142.16</v>
      </c>
      <c r="F58" s="23">
        <v>0</v>
      </c>
      <c r="G58" s="24">
        <v>0</v>
      </c>
      <c r="H58" s="22">
        <f t="shared" si="1"/>
        <v>190142.16</v>
      </c>
      <c r="I58" s="25">
        <v>191044.99</v>
      </c>
      <c r="J58" s="25">
        <v>0</v>
      </c>
      <c r="K58" s="25">
        <v>0</v>
      </c>
      <c r="L58" s="26">
        <f t="shared" si="2"/>
        <v>191044.99</v>
      </c>
      <c r="M58" s="26">
        <v>192691.41</v>
      </c>
      <c r="N58" s="25">
        <v>0</v>
      </c>
      <c r="O58" s="25">
        <v>0</v>
      </c>
      <c r="P58" s="26">
        <f t="shared" si="3"/>
        <v>192691.41</v>
      </c>
      <c r="Q58" s="26">
        <f t="shared" si="4"/>
        <v>573878.56000000006</v>
      </c>
      <c r="R58" s="25">
        <f t="shared" si="4"/>
        <v>0</v>
      </c>
      <c r="S58" s="25">
        <f t="shared" si="4"/>
        <v>0</v>
      </c>
      <c r="T58" s="26">
        <f t="shared" si="5"/>
        <v>573878.56000000006</v>
      </c>
      <c r="U58" s="26">
        <v>230986.39</v>
      </c>
      <c r="V58" s="25">
        <v>0</v>
      </c>
      <c r="W58" s="25">
        <v>0</v>
      </c>
      <c r="X58" s="26">
        <f t="shared" si="6"/>
        <v>230986.39</v>
      </c>
      <c r="Y58" s="26">
        <v>193888.82</v>
      </c>
      <c r="Z58" s="25">
        <v>0</v>
      </c>
      <c r="AA58" s="25">
        <v>0</v>
      </c>
      <c r="AB58" s="26">
        <f t="shared" si="7"/>
        <v>193888.82</v>
      </c>
      <c r="AC58" s="26">
        <v>174099.33</v>
      </c>
      <c r="AD58" s="25">
        <v>0</v>
      </c>
      <c r="AE58" s="25">
        <v>0</v>
      </c>
      <c r="AF58" s="26">
        <f t="shared" si="8"/>
        <v>174099.33</v>
      </c>
      <c r="AG58" s="26">
        <f t="shared" si="9"/>
        <v>598974.54</v>
      </c>
      <c r="AH58" s="25">
        <f t="shared" si="9"/>
        <v>0</v>
      </c>
      <c r="AI58" s="25">
        <f t="shared" si="9"/>
        <v>0</v>
      </c>
      <c r="AJ58" s="26">
        <f t="shared" si="10"/>
        <v>598974.54</v>
      </c>
      <c r="AK58" s="26">
        <f t="shared" si="11"/>
        <v>1172853.1000000001</v>
      </c>
      <c r="AL58" s="25">
        <f t="shared" si="11"/>
        <v>0</v>
      </c>
      <c r="AM58" s="25">
        <f t="shared" si="11"/>
        <v>0</v>
      </c>
      <c r="AN58" s="26">
        <f t="shared" si="12"/>
        <v>1172853.1000000001</v>
      </c>
      <c r="AO58" s="26">
        <v>226021.76000000001</v>
      </c>
      <c r="AP58" s="25">
        <v>0</v>
      </c>
      <c r="AQ58" s="25">
        <v>0</v>
      </c>
      <c r="AR58" s="26">
        <f t="shared" si="13"/>
        <v>226021.76000000001</v>
      </c>
      <c r="AS58" s="26">
        <v>195741.29</v>
      </c>
      <c r="AT58" s="25">
        <v>0</v>
      </c>
      <c r="AU58" s="25">
        <v>0</v>
      </c>
      <c r="AV58" s="26">
        <f t="shared" si="0"/>
        <v>195741.29</v>
      </c>
      <c r="AW58" s="26">
        <v>227924.58201656881</v>
      </c>
      <c r="AX58" s="25">
        <v>0</v>
      </c>
      <c r="AY58" s="25">
        <v>0</v>
      </c>
      <c r="AZ58" s="26">
        <f t="shared" si="14"/>
        <v>227924.58201656881</v>
      </c>
      <c r="BA58" s="26">
        <f t="shared" si="15"/>
        <v>649687.63201656891</v>
      </c>
      <c r="BB58" s="25">
        <f t="shared" si="15"/>
        <v>0</v>
      </c>
      <c r="BC58" s="25">
        <f t="shared" si="15"/>
        <v>0</v>
      </c>
      <c r="BD58" s="26">
        <f t="shared" si="16"/>
        <v>649687.63201656891</v>
      </c>
      <c r="BE58" s="26">
        <f>+VLOOKUP(B58,'[1]alocare L+AP'!B:M,12,0)</f>
        <v>153280.42396000001</v>
      </c>
      <c r="BF58" s="25"/>
      <c r="BG58" s="25"/>
      <c r="BH58" s="26">
        <f t="shared" si="17"/>
        <v>153280.42396000001</v>
      </c>
      <c r="BI58" s="26">
        <f>+VLOOKUP(B58,'[1]alocare L+AP'!B:N,13,0)</f>
        <v>136586.51639999999</v>
      </c>
      <c r="BJ58" s="25"/>
      <c r="BK58" s="25"/>
      <c r="BL58" s="26">
        <f t="shared" si="18"/>
        <v>136586.51639999999</v>
      </c>
      <c r="BM58" s="26">
        <f>+VLOOKUP(B58,'[1]alocare L+AP'!B:O,14,0)</f>
        <v>113550.9196479674</v>
      </c>
      <c r="BN58" s="25"/>
      <c r="BO58" s="25"/>
      <c r="BP58" s="26">
        <f t="shared" si="19"/>
        <v>113550.9196479674</v>
      </c>
      <c r="BQ58" s="26">
        <f t="shared" si="20"/>
        <v>403417.86000796739</v>
      </c>
      <c r="BR58" s="25">
        <f t="shared" si="20"/>
        <v>0</v>
      </c>
      <c r="BS58" s="25">
        <f t="shared" si="20"/>
        <v>0</v>
      </c>
      <c r="BT58" s="26">
        <f t="shared" si="21"/>
        <v>403417.86000796739</v>
      </c>
      <c r="BU58" s="26">
        <f t="shared" si="22"/>
        <v>1053105.4920245362</v>
      </c>
      <c r="BV58" s="25">
        <f t="shared" si="23"/>
        <v>0</v>
      </c>
      <c r="BW58" s="25">
        <f t="shared" si="23"/>
        <v>0</v>
      </c>
      <c r="BX58" s="26">
        <f t="shared" si="24"/>
        <v>1053105.4920245362</v>
      </c>
      <c r="BY58" s="26">
        <f t="shared" si="25"/>
        <v>2225958.5920245363</v>
      </c>
      <c r="BZ58" s="25">
        <f t="shared" si="25"/>
        <v>0</v>
      </c>
      <c r="CA58" s="25">
        <f t="shared" si="25"/>
        <v>0</v>
      </c>
      <c r="CB58" s="26">
        <f t="shared" si="26"/>
        <v>2225958.5920245363</v>
      </c>
    </row>
    <row r="59" spans="1:80" ht="15">
      <c r="A59" s="19">
        <v>51</v>
      </c>
      <c r="B59" s="20" t="s">
        <v>137</v>
      </c>
      <c r="C59" s="21" t="s">
        <v>36</v>
      </c>
      <c r="D59" s="22" t="s">
        <v>138</v>
      </c>
      <c r="E59" s="23">
        <v>76327.679999999993</v>
      </c>
      <c r="F59" s="23">
        <v>0</v>
      </c>
      <c r="G59" s="24">
        <v>0</v>
      </c>
      <c r="H59" s="22">
        <f t="shared" si="1"/>
        <v>76327.679999999993</v>
      </c>
      <c r="I59" s="25">
        <v>76792.679999999993</v>
      </c>
      <c r="J59" s="25">
        <v>0</v>
      </c>
      <c r="K59" s="25">
        <v>0</v>
      </c>
      <c r="L59" s="26">
        <f t="shared" si="2"/>
        <v>76792.679999999993</v>
      </c>
      <c r="M59" s="26">
        <v>77389.39</v>
      </c>
      <c r="N59" s="25">
        <v>0</v>
      </c>
      <c r="O59" s="25">
        <v>0</v>
      </c>
      <c r="P59" s="26">
        <f t="shared" si="3"/>
        <v>77389.39</v>
      </c>
      <c r="Q59" s="26">
        <f t="shared" si="4"/>
        <v>230509.75</v>
      </c>
      <c r="R59" s="25">
        <f t="shared" si="4"/>
        <v>0</v>
      </c>
      <c r="S59" s="25">
        <f t="shared" si="4"/>
        <v>0</v>
      </c>
      <c r="T59" s="26">
        <f t="shared" si="5"/>
        <v>230509.75</v>
      </c>
      <c r="U59" s="26">
        <v>84949.61</v>
      </c>
      <c r="V59" s="25">
        <v>0</v>
      </c>
      <c r="W59" s="25">
        <v>0</v>
      </c>
      <c r="X59" s="26">
        <f t="shared" si="6"/>
        <v>84949.61</v>
      </c>
      <c r="Y59" s="26">
        <v>77667.42</v>
      </c>
      <c r="Z59" s="25">
        <v>0</v>
      </c>
      <c r="AA59" s="25">
        <v>0</v>
      </c>
      <c r="AB59" s="26">
        <f t="shared" si="7"/>
        <v>77667.42</v>
      </c>
      <c r="AC59" s="26">
        <v>77644.289999999994</v>
      </c>
      <c r="AD59" s="25">
        <v>0</v>
      </c>
      <c r="AE59" s="25">
        <v>0</v>
      </c>
      <c r="AF59" s="26">
        <f t="shared" si="8"/>
        <v>77644.289999999994</v>
      </c>
      <c r="AG59" s="26">
        <f t="shared" si="9"/>
        <v>240261.32</v>
      </c>
      <c r="AH59" s="25">
        <f t="shared" si="9"/>
        <v>0</v>
      </c>
      <c r="AI59" s="25">
        <f t="shared" si="9"/>
        <v>0</v>
      </c>
      <c r="AJ59" s="26">
        <f t="shared" si="10"/>
        <v>240261.32</v>
      </c>
      <c r="AK59" s="26">
        <f t="shared" si="11"/>
        <v>470771.07</v>
      </c>
      <c r="AL59" s="25">
        <f t="shared" si="11"/>
        <v>0</v>
      </c>
      <c r="AM59" s="25">
        <f t="shared" si="11"/>
        <v>0</v>
      </c>
      <c r="AN59" s="26">
        <f t="shared" si="12"/>
        <v>470771.07</v>
      </c>
      <c r="AO59" s="26">
        <v>90697.97</v>
      </c>
      <c r="AP59" s="25">
        <v>0</v>
      </c>
      <c r="AQ59" s="25">
        <v>0</v>
      </c>
      <c r="AR59" s="26">
        <f t="shared" si="13"/>
        <v>90697.97</v>
      </c>
      <c r="AS59" s="26">
        <v>72788.66</v>
      </c>
      <c r="AT59" s="25">
        <v>0</v>
      </c>
      <c r="AU59" s="25">
        <v>0</v>
      </c>
      <c r="AV59" s="26">
        <f t="shared" si="0"/>
        <v>72788.66</v>
      </c>
      <c r="AW59" s="26">
        <v>85325.713789427929</v>
      </c>
      <c r="AX59" s="25">
        <v>0</v>
      </c>
      <c r="AY59" s="25">
        <v>0</v>
      </c>
      <c r="AZ59" s="26">
        <f t="shared" si="14"/>
        <v>85325.713789427929</v>
      </c>
      <c r="BA59" s="26">
        <f t="shared" si="15"/>
        <v>248812.34378942795</v>
      </c>
      <c r="BB59" s="25">
        <f t="shared" si="15"/>
        <v>0</v>
      </c>
      <c r="BC59" s="25">
        <f t="shared" si="15"/>
        <v>0</v>
      </c>
      <c r="BD59" s="26">
        <f t="shared" si="16"/>
        <v>248812.34378942795</v>
      </c>
      <c r="BE59" s="26">
        <f>+VLOOKUP(B59,'[1]alocare L+AP'!B:M,12,0)</f>
        <v>56449.219159999993</v>
      </c>
      <c r="BF59" s="25"/>
      <c r="BG59" s="25"/>
      <c r="BH59" s="26">
        <f t="shared" si="17"/>
        <v>56449.219159999993</v>
      </c>
      <c r="BI59" s="26">
        <f>+VLOOKUP(B59,'[1]alocare L+AP'!B:N,13,0)</f>
        <v>50301.28439999999</v>
      </c>
      <c r="BJ59" s="25"/>
      <c r="BK59" s="25"/>
      <c r="BL59" s="26">
        <f t="shared" si="18"/>
        <v>50301.28439999999</v>
      </c>
      <c r="BM59" s="26">
        <f>+VLOOKUP(B59,'[1]alocare L+AP'!B:O,14,0)</f>
        <v>41817.86938885539</v>
      </c>
      <c r="BN59" s="25"/>
      <c r="BO59" s="25"/>
      <c r="BP59" s="26">
        <f t="shared" si="19"/>
        <v>41817.86938885539</v>
      </c>
      <c r="BQ59" s="26">
        <f t="shared" si="20"/>
        <v>148568.37294885537</v>
      </c>
      <c r="BR59" s="25">
        <f t="shared" si="20"/>
        <v>0</v>
      </c>
      <c r="BS59" s="25">
        <f t="shared" si="20"/>
        <v>0</v>
      </c>
      <c r="BT59" s="26">
        <f t="shared" si="21"/>
        <v>148568.37294885537</v>
      </c>
      <c r="BU59" s="26">
        <f t="shared" si="22"/>
        <v>397380.71673828328</v>
      </c>
      <c r="BV59" s="25">
        <f t="shared" si="23"/>
        <v>0</v>
      </c>
      <c r="BW59" s="25">
        <f t="shared" si="23"/>
        <v>0</v>
      </c>
      <c r="BX59" s="26">
        <f t="shared" si="24"/>
        <v>397380.71673828328</v>
      </c>
      <c r="BY59" s="26">
        <f t="shared" si="25"/>
        <v>868151.78673828323</v>
      </c>
      <c r="BZ59" s="25">
        <f t="shared" si="25"/>
        <v>0</v>
      </c>
      <c r="CA59" s="25">
        <f t="shared" si="25"/>
        <v>0</v>
      </c>
      <c r="CB59" s="26">
        <f t="shared" si="26"/>
        <v>868151.78673828323</v>
      </c>
    </row>
    <row r="60" spans="1:80" ht="15">
      <c r="A60" s="19">
        <v>52</v>
      </c>
      <c r="B60" s="20" t="s">
        <v>139</v>
      </c>
      <c r="C60" s="21" t="s">
        <v>36</v>
      </c>
      <c r="D60" s="22" t="s">
        <v>140</v>
      </c>
      <c r="E60" s="23">
        <v>38190.42</v>
      </c>
      <c r="F60" s="23">
        <v>0</v>
      </c>
      <c r="G60" s="24">
        <v>0</v>
      </c>
      <c r="H60" s="22">
        <f t="shared" si="1"/>
        <v>38190.42</v>
      </c>
      <c r="I60" s="25">
        <v>50318.15</v>
      </c>
      <c r="J60" s="25">
        <v>0</v>
      </c>
      <c r="K60" s="25">
        <v>0</v>
      </c>
      <c r="L60" s="26">
        <f t="shared" si="2"/>
        <v>50318.15</v>
      </c>
      <c r="M60" s="26">
        <v>44710.8</v>
      </c>
      <c r="N60" s="25">
        <v>0</v>
      </c>
      <c r="O60" s="25">
        <v>0</v>
      </c>
      <c r="P60" s="26">
        <f t="shared" si="3"/>
        <v>44710.8</v>
      </c>
      <c r="Q60" s="26">
        <f t="shared" si="4"/>
        <v>133219.37</v>
      </c>
      <c r="R60" s="25">
        <f t="shared" si="4"/>
        <v>0</v>
      </c>
      <c r="S60" s="25">
        <f t="shared" si="4"/>
        <v>0</v>
      </c>
      <c r="T60" s="26">
        <f t="shared" si="5"/>
        <v>133219.37</v>
      </c>
      <c r="U60" s="26">
        <v>48593.05</v>
      </c>
      <c r="V60" s="25">
        <v>0</v>
      </c>
      <c r="W60" s="25">
        <v>0</v>
      </c>
      <c r="X60" s="26">
        <f t="shared" si="6"/>
        <v>48593.05</v>
      </c>
      <c r="Y60" s="26">
        <v>44883.35</v>
      </c>
      <c r="Z60" s="25">
        <v>0</v>
      </c>
      <c r="AA60" s="25">
        <v>0</v>
      </c>
      <c r="AB60" s="26">
        <f t="shared" si="7"/>
        <v>44883.35</v>
      </c>
      <c r="AC60" s="26">
        <v>44794.73</v>
      </c>
      <c r="AD60" s="25">
        <v>0</v>
      </c>
      <c r="AE60" s="25">
        <v>0</v>
      </c>
      <c r="AF60" s="26">
        <f t="shared" si="8"/>
        <v>44794.73</v>
      </c>
      <c r="AG60" s="26">
        <f t="shared" si="9"/>
        <v>138271.13</v>
      </c>
      <c r="AH60" s="25">
        <f t="shared" si="9"/>
        <v>0</v>
      </c>
      <c r="AI60" s="25">
        <f t="shared" si="9"/>
        <v>0</v>
      </c>
      <c r="AJ60" s="26">
        <f t="shared" si="10"/>
        <v>138271.13</v>
      </c>
      <c r="AK60" s="26">
        <f t="shared" si="11"/>
        <v>271490.5</v>
      </c>
      <c r="AL60" s="25">
        <f t="shared" si="11"/>
        <v>0</v>
      </c>
      <c r="AM60" s="25">
        <f t="shared" si="11"/>
        <v>0</v>
      </c>
      <c r="AN60" s="26">
        <f t="shared" si="12"/>
        <v>271490.5</v>
      </c>
      <c r="AO60" s="26">
        <v>46709.73</v>
      </c>
      <c r="AP60" s="25">
        <v>0</v>
      </c>
      <c r="AQ60" s="25">
        <v>0</v>
      </c>
      <c r="AR60" s="26">
        <f t="shared" si="13"/>
        <v>46709.73</v>
      </c>
      <c r="AS60" s="26">
        <v>86153.19</v>
      </c>
      <c r="AT60" s="25">
        <v>0</v>
      </c>
      <c r="AU60" s="25">
        <v>0</v>
      </c>
      <c r="AV60" s="26">
        <f t="shared" si="0"/>
        <v>86153.19</v>
      </c>
      <c r="AW60" s="26">
        <v>93472.414234807191</v>
      </c>
      <c r="AX60" s="25">
        <v>0</v>
      </c>
      <c r="AY60" s="25">
        <v>0</v>
      </c>
      <c r="AZ60" s="26">
        <f t="shared" si="14"/>
        <v>93472.414234807191</v>
      </c>
      <c r="BA60" s="26">
        <f t="shared" si="15"/>
        <v>226335.3342348072</v>
      </c>
      <c r="BB60" s="25">
        <f t="shared" si="15"/>
        <v>0</v>
      </c>
      <c r="BC60" s="25">
        <f t="shared" si="15"/>
        <v>0</v>
      </c>
      <c r="BD60" s="26">
        <f t="shared" si="16"/>
        <v>226335.3342348072</v>
      </c>
      <c r="BE60" s="26">
        <f>+VLOOKUP(B60,'[1]alocare L+AP'!B:M,12,0)</f>
        <v>80474.228539999996</v>
      </c>
      <c r="BF60" s="25"/>
      <c r="BG60" s="25"/>
      <c r="BH60" s="26">
        <f t="shared" si="17"/>
        <v>80474.228539999996</v>
      </c>
      <c r="BI60" s="26">
        <f>+VLOOKUP(B60,'[1]alocare L+AP'!B:N,13,0)</f>
        <v>71709.708599999984</v>
      </c>
      <c r="BJ60" s="25"/>
      <c r="BK60" s="25"/>
      <c r="BL60" s="26">
        <f t="shared" si="18"/>
        <v>71709.708599999984</v>
      </c>
      <c r="BM60" s="26">
        <f>+VLOOKUP(B60,'[1]alocare L+AP'!B:O,14,0)</f>
        <v>59615.718841320093</v>
      </c>
      <c r="BN60" s="25"/>
      <c r="BO60" s="25"/>
      <c r="BP60" s="26">
        <f t="shared" si="19"/>
        <v>59615.718841320093</v>
      </c>
      <c r="BQ60" s="26">
        <f t="shared" si="20"/>
        <v>211799.65598132007</v>
      </c>
      <c r="BR60" s="25">
        <f t="shared" si="20"/>
        <v>0</v>
      </c>
      <c r="BS60" s="25">
        <f t="shared" si="20"/>
        <v>0</v>
      </c>
      <c r="BT60" s="26">
        <f t="shared" si="21"/>
        <v>211799.65598132007</v>
      </c>
      <c r="BU60" s="26">
        <f t="shared" si="22"/>
        <v>438134.99021612725</v>
      </c>
      <c r="BV60" s="25">
        <f t="shared" si="23"/>
        <v>0</v>
      </c>
      <c r="BW60" s="25">
        <f t="shared" si="23"/>
        <v>0</v>
      </c>
      <c r="BX60" s="26">
        <f t="shared" si="24"/>
        <v>438134.99021612725</v>
      </c>
      <c r="BY60" s="26">
        <f t="shared" si="25"/>
        <v>709625.49021612725</v>
      </c>
      <c r="BZ60" s="25">
        <f t="shared" si="25"/>
        <v>0</v>
      </c>
      <c r="CA60" s="25">
        <f t="shared" si="25"/>
        <v>0</v>
      </c>
      <c r="CB60" s="26">
        <f t="shared" si="26"/>
        <v>709625.49021612725</v>
      </c>
    </row>
    <row r="61" spans="1:80" ht="15">
      <c r="A61" s="19">
        <v>53</v>
      </c>
      <c r="B61" s="20" t="s">
        <v>141</v>
      </c>
      <c r="C61" s="21" t="s">
        <v>36</v>
      </c>
      <c r="D61" s="22" t="s">
        <v>142</v>
      </c>
      <c r="E61" s="23">
        <v>210725.69</v>
      </c>
      <c r="F61" s="23"/>
      <c r="G61" s="24"/>
      <c r="H61" s="22">
        <f t="shared" si="1"/>
        <v>210725.69</v>
      </c>
      <c r="I61" s="25">
        <v>214371.3</v>
      </c>
      <c r="J61" s="25"/>
      <c r="K61" s="25"/>
      <c r="L61" s="26">
        <f t="shared" si="2"/>
        <v>214371.3</v>
      </c>
      <c r="M61" s="26">
        <v>214838.07</v>
      </c>
      <c r="N61" s="25">
        <v>0</v>
      </c>
      <c r="O61" s="25">
        <v>0</v>
      </c>
      <c r="P61" s="26">
        <f t="shared" si="3"/>
        <v>214838.07</v>
      </c>
      <c r="Q61" s="26">
        <f t="shared" si="4"/>
        <v>639935.06000000006</v>
      </c>
      <c r="R61" s="25">
        <f t="shared" si="4"/>
        <v>0</v>
      </c>
      <c r="S61" s="25">
        <f t="shared" si="4"/>
        <v>0</v>
      </c>
      <c r="T61" s="26">
        <f t="shared" si="5"/>
        <v>639935.06000000006</v>
      </c>
      <c r="U61" s="26">
        <v>235180.17</v>
      </c>
      <c r="V61" s="25">
        <v>0</v>
      </c>
      <c r="W61" s="25">
        <v>0</v>
      </c>
      <c r="X61" s="26">
        <f t="shared" si="6"/>
        <v>235180.17</v>
      </c>
      <c r="Y61" s="26">
        <v>215649.99</v>
      </c>
      <c r="Z61" s="25">
        <v>0</v>
      </c>
      <c r="AA61" s="25">
        <v>0</v>
      </c>
      <c r="AB61" s="26">
        <f t="shared" si="7"/>
        <v>215649.99</v>
      </c>
      <c r="AC61" s="26">
        <v>214674.62</v>
      </c>
      <c r="AD61" s="25">
        <v>0</v>
      </c>
      <c r="AE61" s="25">
        <v>0</v>
      </c>
      <c r="AF61" s="26">
        <f t="shared" si="8"/>
        <v>214674.62</v>
      </c>
      <c r="AG61" s="26">
        <f t="shared" si="9"/>
        <v>665504.78</v>
      </c>
      <c r="AH61" s="25">
        <f t="shared" si="9"/>
        <v>0</v>
      </c>
      <c r="AI61" s="25">
        <f t="shared" si="9"/>
        <v>0</v>
      </c>
      <c r="AJ61" s="26">
        <f t="shared" si="10"/>
        <v>665504.78</v>
      </c>
      <c r="AK61" s="26">
        <f t="shared" si="11"/>
        <v>1305439.8400000001</v>
      </c>
      <c r="AL61" s="25">
        <f t="shared" si="11"/>
        <v>0</v>
      </c>
      <c r="AM61" s="25">
        <f t="shared" si="11"/>
        <v>0</v>
      </c>
      <c r="AN61" s="26">
        <f t="shared" si="12"/>
        <v>1305439.8400000001</v>
      </c>
      <c r="AO61" s="26">
        <v>240499.49</v>
      </c>
      <c r="AP61" s="25"/>
      <c r="AQ61" s="25"/>
      <c r="AR61" s="26">
        <f t="shared" si="13"/>
        <v>240499.49</v>
      </c>
      <c r="AS61" s="26">
        <v>165620.84</v>
      </c>
      <c r="AT61" s="25">
        <v>0</v>
      </c>
      <c r="AU61" s="25">
        <v>0</v>
      </c>
      <c r="AV61" s="26">
        <f t="shared" si="0"/>
        <v>165620.84</v>
      </c>
      <c r="AW61" s="26">
        <v>222145.62070562557</v>
      </c>
      <c r="AX61" s="25">
        <v>0</v>
      </c>
      <c r="AY61" s="25">
        <v>0</v>
      </c>
      <c r="AZ61" s="26">
        <f t="shared" si="14"/>
        <v>222145.62070562557</v>
      </c>
      <c r="BA61" s="26">
        <f t="shared" si="15"/>
        <v>628265.95070562558</v>
      </c>
      <c r="BB61" s="25">
        <f t="shared" si="15"/>
        <v>0</v>
      </c>
      <c r="BC61" s="25">
        <f t="shared" si="15"/>
        <v>0</v>
      </c>
      <c r="BD61" s="26">
        <f t="shared" si="16"/>
        <v>628265.95070562558</v>
      </c>
      <c r="BE61" s="26">
        <f>+VLOOKUP(B61,'[1]alocare L+AP'!B:M,12,0)</f>
        <v>145458.41028000001</v>
      </c>
      <c r="BF61" s="25"/>
      <c r="BG61" s="25"/>
      <c r="BH61" s="26">
        <f t="shared" si="17"/>
        <v>145458.41028000001</v>
      </c>
      <c r="BI61" s="26">
        <f>+VLOOKUP(B61,'[1]alocare L+AP'!B:N,13,0)</f>
        <v>129616.40519999999</v>
      </c>
      <c r="BJ61" s="25"/>
      <c r="BK61" s="25"/>
      <c r="BL61" s="26">
        <f t="shared" si="18"/>
        <v>129616.40519999999</v>
      </c>
      <c r="BM61" s="26">
        <f>+VLOOKUP(B61,'[1]alocare L+AP'!B:O,14,0)</f>
        <v>107756.3320292982</v>
      </c>
      <c r="BN61" s="25"/>
      <c r="BO61" s="25"/>
      <c r="BP61" s="26">
        <f t="shared" si="19"/>
        <v>107756.3320292982</v>
      </c>
      <c r="BQ61" s="26">
        <f t="shared" si="20"/>
        <v>382831.14750929817</v>
      </c>
      <c r="BR61" s="25">
        <f t="shared" si="20"/>
        <v>0</v>
      </c>
      <c r="BS61" s="25">
        <f t="shared" si="20"/>
        <v>0</v>
      </c>
      <c r="BT61" s="26">
        <f t="shared" si="21"/>
        <v>382831.14750929817</v>
      </c>
      <c r="BU61" s="26">
        <f t="shared" si="22"/>
        <v>1011097.0982149238</v>
      </c>
      <c r="BV61" s="25">
        <f t="shared" si="23"/>
        <v>0</v>
      </c>
      <c r="BW61" s="25">
        <f t="shared" si="23"/>
        <v>0</v>
      </c>
      <c r="BX61" s="26">
        <f t="shared" si="24"/>
        <v>1011097.0982149238</v>
      </c>
      <c r="BY61" s="26">
        <f t="shared" si="25"/>
        <v>2316536.9382149237</v>
      </c>
      <c r="BZ61" s="25">
        <f t="shared" si="25"/>
        <v>0</v>
      </c>
      <c r="CA61" s="25">
        <f t="shared" si="25"/>
        <v>0</v>
      </c>
      <c r="CB61" s="26">
        <f t="shared" si="26"/>
        <v>2316536.9382149237</v>
      </c>
    </row>
    <row r="62" spans="1:80" ht="15">
      <c r="A62" s="19">
        <v>54</v>
      </c>
      <c r="B62" s="20" t="s">
        <v>143</v>
      </c>
      <c r="C62" s="21" t="s">
        <v>59</v>
      </c>
      <c r="D62" s="22" t="s">
        <v>144</v>
      </c>
      <c r="E62" s="23">
        <v>175261.76</v>
      </c>
      <c r="F62" s="23">
        <v>12580</v>
      </c>
      <c r="G62" s="24">
        <v>0</v>
      </c>
      <c r="H62" s="22">
        <f t="shared" si="1"/>
        <v>187841.76</v>
      </c>
      <c r="I62" s="25">
        <v>177200.07</v>
      </c>
      <c r="J62" s="25">
        <v>22770</v>
      </c>
      <c r="K62" s="25">
        <v>0</v>
      </c>
      <c r="L62" s="26">
        <f t="shared" si="2"/>
        <v>199970.07</v>
      </c>
      <c r="M62" s="26">
        <v>178304.38</v>
      </c>
      <c r="N62" s="25">
        <v>22000</v>
      </c>
      <c r="O62" s="25"/>
      <c r="P62" s="26">
        <f t="shared" si="3"/>
        <v>200304.38</v>
      </c>
      <c r="Q62" s="26">
        <f t="shared" si="4"/>
        <v>530766.21</v>
      </c>
      <c r="R62" s="25">
        <f t="shared" si="4"/>
        <v>57350</v>
      </c>
      <c r="S62" s="25">
        <f t="shared" si="4"/>
        <v>0</v>
      </c>
      <c r="T62" s="26">
        <f t="shared" si="5"/>
        <v>588116.21</v>
      </c>
      <c r="U62" s="26">
        <v>177121.07</v>
      </c>
      <c r="V62" s="25">
        <v>18620</v>
      </c>
      <c r="W62" s="25">
        <v>0</v>
      </c>
      <c r="X62" s="26">
        <f t="shared" si="6"/>
        <v>195741.07</v>
      </c>
      <c r="Y62" s="26">
        <v>178371.63</v>
      </c>
      <c r="Z62" s="25">
        <v>21240</v>
      </c>
      <c r="AA62" s="25">
        <v>0</v>
      </c>
      <c r="AB62" s="26">
        <f t="shared" si="7"/>
        <v>199611.63</v>
      </c>
      <c r="AC62" s="26">
        <v>178343.73</v>
      </c>
      <c r="AD62" s="25">
        <v>16930</v>
      </c>
      <c r="AE62" s="25">
        <v>0</v>
      </c>
      <c r="AF62" s="26">
        <f t="shared" si="8"/>
        <v>195273.73</v>
      </c>
      <c r="AG62" s="26">
        <f t="shared" si="9"/>
        <v>533836.43000000005</v>
      </c>
      <c r="AH62" s="25">
        <f t="shared" si="9"/>
        <v>56790</v>
      </c>
      <c r="AI62" s="25">
        <f t="shared" si="9"/>
        <v>0</v>
      </c>
      <c r="AJ62" s="26">
        <f t="shared" si="10"/>
        <v>590626.43000000005</v>
      </c>
      <c r="AK62" s="26">
        <f t="shared" si="11"/>
        <v>1064602.6400000001</v>
      </c>
      <c r="AL62" s="25">
        <f t="shared" si="11"/>
        <v>114140</v>
      </c>
      <c r="AM62" s="25">
        <f t="shared" si="11"/>
        <v>0</v>
      </c>
      <c r="AN62" s="26">
        <f t="shared" si="12"/>
        <v>1178742.6400000001</v>
      </c>
      <c r="AO62" s="26">
        <v>205676.34</v>
      </c>
      <c r="AP62" s="25">
        <v>19310</v>
      </c>
      <c r="AQ62" s="25">
        <v>0</v>
      </c>
      <c r="AR62" s="26">
        <f t="shared" si="13"/>
        <v>224986.34</v>
      </c>
      <c r="AS62" s="26">
        <v>182963.52</v>
      </c>
      <c r="AT62" s="25">
        <v>18420</v>
      </c>
      <c r="AU62" s="25">
        <v>0</v>
      </c>
      <c r="AV62" s="26">
        <f t="shared" si="0"/>
        <v>201383.52</v>
      </c>
      <c r="AW62" s="26">
        <v>232497.11064404919</v>
      </c>
      <c r="AX62" s="25">
        <v>12541.227318592799</v>
      </c>
      <c r="AY62" s="25">
        <v>0</v>
      </c>
      <c r="AZ62" s="26">
        <f t="shared" si="14"/>
        <v>245038.33796264199</v>
      </c>
      <c r="BA62" s="26">
        <f t="shared" si="15"/>
        <v>621136.97064404911</v>
      </c>
      <c r="BB62" s="25">
        <f t="shared" si="15"/>
        <v>50271.227318592799</v>
      </c>
      <c r="BC62" s="25">
        <f t="shared" si="15"/>
        <v>0</v>
      </c>
      <c r="BD62" s="26">
        <f t="shared" si="16"/>
        <v>671408.19796264195</v>
      </c>
      <c r="BE62" s="26">
        <f>+VLOOKUP(B62,'[1]alocare L+AP'!B:M,12,0)</f>
        <v>160690.96162000002</v>
      </c>
      <c r="BF62" s="25">
        <f>+VLOOKUP(B62,[1]ap!B:K,10,0)</f>
        <v>10628.276459999999</v>
      </c>
      <c r="BG62" s="25"/>
      <c r="BH62" s="26">
        <f t="shared" si="17"/>
        <v>171319.23808000001</v>
      </c>
      <c r="BI62" s="26">
        <f>+VLOOKUP(B62,'[1]alocare L+AP'!B:N,13,0)</f>
        <v>143189.96580000001</v>
      </c>
      <c r="BJ62" s="25">
        <f>+VLOOKUP(B62,[1]ap!B:L,11,0)</f>
        <v>9470.741399999999</v>
      </c>
      <c r="BK62" s="25"/>
      <c r="BL62" s="26">
        <f t="shared" si="18"/>
        <v>152660.7072</v>
      </c>
      <c r="BM62" s="26">
        <f>+VLOOKUP(B62,'[1]alocare L+AP'!B:O,14,0)</f>
        <v>119040.6837329003</v>
      </c>
      <c r="BN62" s="25">
        <f>+VLOOKUP(B62,[1]ap!B:M,12,0)</f>
        <v>7873.4813952548993</v>
      </c>
      <c r="BO62" s="25"/>
      <c r="BP62" s="26">
        <f t="shared" si="19"/>
        <v>126914.1651281552</v>
      </c>
      <c r="BQ62" s="26">
        <f t="shared" si="20"/>
        <v>422921.61115290032</v>
      </c>
      <c r="BR62" s="25">
        <f t="shared" si="20"/>
        <v>27972.499255254901</v>
      </c>
      <c r="BS62" s="25">
        <f t="shared" si="20"/>
        <v>0</v>
      </c>
      <c r="BT62" s="26">
        <f t="shared" si="21"/>
        <v>450894.11040815525</v>
      </c>
      <c r="BU62" s="26">
        <f t="shared" si="22"/>
        <v>1044058.5817969495</v>
      </c>
      <c r="BV62" s="25">
        <f t="shared" si="23"/>
        <v>78243.7265738477</v>
      </c>
      <c r="BW62" s="25">
        <f t="shared" si="23"/>
        <v>0</v>
      </c>
      <c r="BX62" s="26">
        <f t="shared" si="24"/>
        <v>1122302.3083707972</v>
      </c>
      <c r="BY62" s="26">
        <f t="shared" si="25"/>
        <v>2108661.2217969494</v>
      </c>
      <c r="BZ62" s="25">
        <f t="shared" si="25"/>
        <v>192383.7265738477</v>
      </c>
      <c r="CA62" s="25">
        <f t="shared" si="25"/>
        <v>0</v>
      </c>
      <c r="CB62" s="26">
        <f t="shared" si="26"/>
        <v>2301044.9483707971</v>
      </c>
    </row>
    <row r="63" spans="1:80" ht="15">
      <c r="A63" s="19">
        <v>55</v>
      </c>
      <c r="B63" s="20" t="s">
        <v>145</v>
      </c>
      <c r="C63" s="21" t="s">
        <v>36</v>
      </c>
      <c r="D63" s="22" t="s">
        <v>146</v>
      </c>
      <c r="E63" s="23">
        <v>119916.64</v>
      </c>
      <c r="F63" s="23">
        <v>0</v>
      </c>
      <c r="G63" s="24">
        <v>0</v>
      </c>
      <c r="H63" s="22">
        <f t="shared" si="1"/>
        <v>119916.64</v>
      </c>
      <c r="I63" s="25">
        <v>120483.98</v>
      </c>
      <c r="J63" s="25">
        <v>0</v>
      </c>
      <c r="K63" s="25">
        <v>0</v>
      </c>
      <c r="L63" s="26">
        <f t="shared" si="2"/>
        <v>120483.98</v>
      </c>
      <c r="M63" s="26">
        <v>120544.97</v>
      </c>
      <c r="N63" s="25"/>
      <c r="O63" s="25"/>
      <c r="P63" s="26">
        <f t="shared" si="3"/>
        <v>120544.97</v>
      </c>
      <c r="Q63" s="26">
        <f t="shared" si="4"/>
        <v>360945.58999999997</v>
      </c>
      <c r="R63" s="25">
        <f t="shared" si="4"/>
        <v>0</v>
      </c>
      <c r="S63" s="25">
        <f t="shared" si="4"/>
        <v>0</v>
      </c>
      <c r="T63" s="26">
        <f t="shared" si="5"/>
        <v>360945.58999999997</v>
      </c>
      <c r="U63" s="26">
        <v>121929.35</v>
      </c>
      <c r="V63" s="25">
        <v>0</v>
      </c>
      <c r="W63" s="25">
        <v>0</v>
      </c>
      <c r="X63" s="26">
        <f t="shared" si="6"/>
        <v>121929.35</v>
      </c>
      <c r="Y63" s="26">
        <v>121918.39</v>
      </c>
      <c r="Z63" s="25">
        <v>0</v>
      </c>
      <c r="AA63" s="25">
        <v>0</v>
      </c>
      <c r="AB63" s="26">
        <f t="shared" si="7"/>
        <v>121918.39</v>
      </c>
      <c r="AC63" s="26">
        <v>121902.38</v>
      </c>
      <c r="AD63" s="25">
        <v>0</v>
      </c>
      <c r="AE63" s="25">
        <v>0</v>
      </c>
      <c r="AF63" s="26">
        <f t="shared" si="8"/>
        <v>121902.38</v>
      </c>
      <c r="AG63" s="26">
        <f t="shared" si="9"/>
        <v>365750.12</v>
      </c>
      <c r="AH63" s="25">
        <f t="shared" si="9"/>
        <v>0</v>
      </c>
      <c r="AI63" s="25">
        <f t="shared" si="9"/>
        <v>0</v>
      </c>
      <c r="AJ63" s="26">
        <f t="shared" si="10"/>
        <v>365750.12</v>
      </c>
      <c r="AK63" s="26">
        <f t="shared" si="11"/>
        <v>726695.71</v>
      </c>
      <c r="AL63" s="25">
        <f t="shared" si="11"/>
        <v>0</v>
      </c>
      <c r="AM63" s="25">
        <f t="shared" si="11"/>
        <v>0</v>
      </c>
      <c r="AN63" s="26">
        <f t="shared" si="12"/>
        <v>726695.71</v>
      </c>
      <c r="AO63" s="26">
        <v>124411.71</v>
      </c>
      <c r="AP63" s="25">
        <v>0</v>
      </c>
      <c r="AQ63" s="25">
        <v>0</v>
      </c>
      <c r="AR63" s="26">
        <f t="shared" si="13"/>
        <v>124411.71</v>
      </c>
      <c r="AS63" s="26">
        <v>110742.04</v>
      </c>
      <c r="AT63" s="25">
        <v>0</v>
      </c>
      <c r="AU63" s="25">
        <v>0</v>
      </c>
      <c r="AV63" s="26">
        <f t="shared" si="0"/>
        <v>110742.04</v>
      </c>
      <c r="AW63" s="26">
        <v>143150.77036862579</v>
      </c>
      <c r="AX63" s="25">
        <v>0</v>
      </c>
      <c r="AY63" s="25">
        <v>0</v>
      </c>
      <c r="AZ63" s="26">
        <f t="shared" si="14"/>
        <v>143150.77036862579</v>
      </c>
      <c r="BA63" s="26">
        <f t="shared" si="15"/>
        <v>378304.52036862576</v>
      </c>
      <c r="BB63" s="25">
        <f t="shared" si="15"/>
        <v>0</v>
      </c>
      <c r="BC63" s="25">
        <f t="shared" si="15"/>
        <v>0</v>
      </c>
      <c r="BD63" s="26">
        <f t="shared" si="16"/>
        <v>378304.52036862576</v>
      </c>
      <c r="BE63" s="26">
        <f>+VLOOKUP(B63,'[1]alocare L+AP'!B:M,12,0)</f>
        <v>97261.636500000008</v>
      </c>
      <c r="BF63" s="25"/>
      <c r="BG63" s="25"/>
      <c r="BH63" s="26">
        <f t="shared" si="17"/>
        <v>97261.636500000008</v>
      </c>
      <c r="BI63" s="26">
        <f>+VLOOKUP(B63,'[1]alocare L+AP'!B:N,13,0)</f>
        <v>86668.785000000003</v>
      </c>
      <c r="BJ63" s="25"/>
      <c r="BK63" s="25"/>
      <c r="BL63" s="26">
        <f t="shared" si="18"/>
        <v>86668.785000000003</v>
      </c>
      <c r="BM63" s="26">
        <f>+VLOOKUP(B63,'[1]alocare L+AP'!B:O,14,0)</f>
        <v>72051.916257247503</v>
      </c>
      <c r="BN63" s="25"/>
      <c r="BO63" s="25"/>
      <c r="BP63" s="26">
        <f t="shared" si="19"/>
        <v>72051.916257247503</v>
      </c>
      <c r="BQ63" s="26">
        <f t="shared" si="20"/>
        <v>255982.3377572475</v>
      </c>
      <c r="BR63" s="25">
        <f t="shared" si="20"/>
        <v>0</v>
      </c>
      <c r="BS63" s="25">
        <f t="shared" si="20"/>
        <v>0</v>
      </c>
      <c r="BT63" s="26">
        <f t="shared" si="21"/>
        <v>255982.3377572475</v>
      </c>
      <c r="BU63" s="26">
        <f t="shared" si="22"/>
        <v>634286.85812587326</v>
      </c>
      <c r="BV63" s="25">
        <f t="shared" si="23"/>
        <v>0</v>
      </c>
      <c r="BW63" s="25">
        <f t="shared" si="23"/>
        <v>0</v>
      </c>
      <c r="BX63" s="26">
        <f t="shared" si="24"/>
        <v>634286.85812587326</v>
      </c>
      <c r="BY63" s="26">
        <f t="shared" si="25"/>
        <v>1360982.5681258733</v>
      </c>
      <c r="BZ63" s="25">
        <f t="shared" si="25"/>
        <v>0</v>
      </c>
      <c r="CA63" s="25">
        <f t="shared" si="25"/>
        <v>0</v>
      </c>
      <c r="CB63" s="26">
        <f t="shared" si="26"/>
        <v>1360982.5681258733</v>
      </c>
    </row>
    <row r="64" spans="1:80" ht="15">
      <c r="A64" s="19">
        <v>56</v>
      </c>
      <c r="B64" s="37" t="s">
        <v>147</v>
      </c>
      <c r="C64" s="21" t="s">
        <v>51</v>
      </c>
      <c r="D64" s="22" t="s">
        <v>148</v>
      </c>
      <c r="E64" s="23"/>
      <c r="F64" s="23"/>
      <c r="G64" s="24">
        <v>9250</v>
      </c>
      <c r="H64" s="22">
        <f t="shared" si="1"/>
        <v>9250</v>
      </c>
      <c r="I64" s="25">
        <v>0</v>
      </c>
      <c r="J64" s="25">
        <v>0</v>
      </c>
      <c r="K64" s="25">
        <v>8850</v>
      </c>
      <c r="L64" s="26">
        <f t="shared" si="2"/>
        <v>8850</v>
      </c>
      <c r="M64" s="26"/>
      <c r="N64" s="25"/>
      <c r="O64" s="25">
        <v>9150</v>
      </c>
      <c r="P64" s="26">
        <f t="shared" si="3"/>
        <v>9150</v>
      </c>
      <c r="Q64" s="26">
        <f t="shared" si="4"/>
        <v>0</v>
      </c>
      <c r="R64" s="25">
        <f t="shared" si="4"/>
        <v>0</v>
      </c>
      <c r="S64" s="25">
        <f t="shared" si="4"/>
        <v>27250</v>
      </c>
      <c r="T64" s="26">
        <f t="shared" si="5"/>
        <v>27250</v>
      </c>
      <c r="U64" s="26">
        <v>0</v>
      </c>
      <c r="V64" s="25">
        <v>0</v>
      </c>
      <c r="W64" s="25">
        <v>9300</v>
      </c>
      <c r="X64" s="26">
        <f t="shared" si="6"/>
        <v>9300</v>
      </c>
      <c r="Y64" s="26">
        <v>0</v>
      </c>
      <c r="Z64" s="25">
        <v>0</v>
      </c>
      <c r="AA64" s="25">
        <v>9200</v>
      </c>
      <c r="AB64" s="26">
        <f t="shared" si="7"/>
        <v>9200</v>
      </c>
      <c r="AC64" s="26">
        <v>0</v>
      </c>
      <c r="AD64" s="25">
        <v>0</v>
      </c>
      <c r="AE64" s="25">
        <v>9000</v>
      </c>
      <c r="AF64" s="26">
        <f t="shared" si="8"/>
        <v>9000</v>
      </c>
      <c r="AG64" s="26">
        <f t="shared" si="9"/>
        <v>0</v>
      </c>
      <c r="AH64" s="25">
        <f t="shared" si="9"/>
        <v>0</v>
      </c>
      <c r="AI64" s="25">
        <f t="shared" si="9"/>
        <v>27500</v>
      </c>
      <c r="AJ64" s="26">
        <f t="shared" si="10"/>
        <v>27500</v>
      </c>
      <c r="AK64" s="26">
        <f t="shared" si="11"/>
        <v>0</v>
      </c>
      <c r="AL64" s="25">
        <f t="shared" si="11"/>
        <v>0</v>
      </c>
      <c r="AM64" s="25">
        <f t="shared" si="11"/>
        <v>54750</v>
      </c>
      <c r="AN64" s="26">
        <f t="shared" si="12"/>
        <v>54750</v>
      </c>
      <c r="AO64" s="26">
        <v>0</v>
      </c>
      <c r="AP64" s="25">
        <v>0</v>
      </c>
      <c r="AQ64" s="25">
        <v>8600</v>
      </c>
      <c r="AR64" s="26">
        <f t="shared" si="13"/>
        <v>8600</v>
      </c>
      <c r="AS64" s="26">
        <v>0</v>
      </c>
      <c r="AT64" s="25">
        <v>0</v>
      </c>
      <c r="AU64" s="25">
        <v>9650</v>
      </c>
      <c r="AV64" s="26">
        <f t="shared" si="0"/>
        <v>9650</v>
      </c>
      <c r="AW64" s="26">
        <v>0</v>
      </c>
      <c r="AX64" s="25">
        <v>0</v>
      </c>
      <c r="AY64" s="25">
        <v>10465.5828248296</v>
      </c>
      <c r="AZ64" s="26">
        <f t="shared" si="14"/>
        <v>10465.5828248296</v>
      </c>
      <c r="BA64" s="26">
        <f t="shared" si="15"/>
        <v>0</v>
      </c>
      <c r="BB64" s="25">
        <f t="shared" si="15"/>
        <v>0</v>
      </c>
      <c r="BC64" s="25">
        <f t="shared" si="15"/>
        <v>28715.582824829602</v>
      </c>
      <c r="BD64" s="26">
        <f t="shared" si="16"/>
        <v>28715.582824829602</v>
      </c>
      <c r="BE64" s="26"/>
      <c r="BF64" s="25"/>
      <c r="BG64" s="25">
        <f>+VLOOKUP(B64,'[1]alocare RX'!B:M,12,0)</f>
        <v>8869.2362200000007</v>
      </c>
      <c r="BH64" s="26">
        <f t="shared" si="17"/>
        <v>8869.2362200000007</v>
      </c>
      <c r="BI64" s="26"/>
      <c r="BJ64" s="25"/>
      <c r="BK64" s="25">
        <f>+VLOOKUP(B64,'[1]alocare RX'!B:N,13,0)</f>
        <v>7903.2798000000003</v>
      </c>
      <c r="BL64" s="26">
        <f t="shared" si="18"/>
        <v>7903.2798000000003</v>
      </c>
      <c r="BM64" s="26"/>
      <c r="BN64" s="25"/>
      <c r="BO64" s="25">
        <f>+VLOOKUP(B64,'[1]alocare RX'!B:O,14,0)</f>
        <v>6570.3754160993003</v>
      </c>
      <c r="BP64" s="26">
        <f t="shared" si="19"/>
        <v>6570.3754160993003</v>
      </c>
      <c r="BQ64" s="26">
        <f t="shared" si="20"/>
        <v>0</v>
      </c>
      <c r="BR64" s="25">
        <f t="shared" si="20"/>
        <v>0</v>
      </c>
      <c r="BS64" s="25">
        <f t="shared" si="20"/>
        <v>23342.891436099304</v>
      </c>
      <c r="BT64" s="26">
        <f t="shared" si="21"/>
        <v>23342.891436099304</v>
      </c>
      <c r="BU64" s="26">
        <f t="shared" si="22"/>
        <v>0</v>
      </c>
      <c r="BV64" s="25">
        <f t="shared" si="23"/>
        <v>0</v>
      </c>
      <c r="BW64" s="25">
        <f t="shared" si="23"/>
        <v>52058.47426092891</v>
      </c>
      <c r="BX64" s="26">
        <f t="shared" si="24"/>
        <v>52058.47426092891</v>
      </c>
      <c r="BY64" s="26">
        <f t="shared" si="25"/>
        <v>0</v>
      </c>
      <c r="BZ64" s="25">
        <f t="shared" si="25"/>
        <v>0</v>
      </c>
      <c r="CA64" s="25">
        <f t="shared" si="25"/>
        <v>106808.47426092891</v>
      </c>
      <c r="CB64" s="26">
        <f t="shared" si="26"/>
        <v>106808.47426092891</v>
      </c>
    </row>
    <row r="65" spans="1:80" ht="29.25">
      <c r="A65" s="19">
        <v>57</v>
      </c>
      <c r="B65" s="37" t="s">
        <v>149</v>
      </c>
      <c r="C65" s="21" t="s">
        <v>51</v>
      </c>
      <c r="D65" s="22" t="s">
        <v>150</v>
      </c>
      <c r="E65" s="23"/>
      <c r="F65" s="23"/>
      <c r="G65" s="24">
        <v>34796</v>
      </c>
      <c r="H65" s="22">
        <f t="shared" si="1"/>
        <v>34796</v>
      </c>
      <c r="I65" s="25">
        <v>0</v>
      </c>
      <c r="J65" s="25">
        <v>0</v>
      </c>
      <c r="K65" s="25">
        <v>34778</v>
      </c>
      <c r="L65" s="26">
        <f t="shared" si="2"/>
        <v>34778</v>
      </c>
      <c r="M65" s="26"/>
      <c r="N65" s="25"/>
      <c r="O65" s="25">
        <v>35024</v>
      </c>
      <c r="P65" s="26">
        <f t="shared" si="3"/>
        <v>35024</v>
      </c>
      <c r="Q65" s="26">
        <f t="shared" si="4"/>
        <v>0</v>
      </c>
      <c r="R65" s="25">
        <f t="shared" si="4"/>
        <v>0</v>
      </c>
      <c r="S65" s="25">
        <f t="shared" si="4"/>
        <v>104598</v>
      </c>
      <c r="T65" s="26">
        <f t="shared" si="5"/>
        <v>104598</v>
      </c>
      <c r="U65" s="26">
        <v>0</v>
      </c>
      <c r="V65" s="25">
        <v>0</v>
      </c>
      <c r="W65" s="25">
        <v>39020</v>
      </c>
      <c r="X65" s="26">
        <f t="shared" si="6"/>
        <v>39020</v>
      </c>
      <c r="Y65" s="26">
        <v>0</v>
      </c>
      <c r="Z65" s="25">
        <v>0</v>
      </c>
      <c r="AA65" s="25">
        <v>35815</v>
      </c>
      <c r="AB65" s="26">
        <f t="shared" si="7"/>
        <v>35815</v>
      </c>
      <c r="AC65" s="26">
        <v>0</v>
      </c>
      <c r="AD65" s="25">
        <v>0</v>
      </c>
      <c r="AE65" s="25">
        <v>35830</v>
      </c>
      <c r="AF65" s="26">
        <f t="shared" si="8"/>
        <v>35830</v>
      </c>
      <c r="AG65" s="26">
        <f t="shared" si="9"/>
        <v>0</v>
      </c>
      <c r="AH65" s="25">
        <f t="shared" si="9"/>
        <v>0</v>
      </c>
      <c r="AI65" s="25">
        <f t="shared" si="9"/>
        <v>110665</v>
      </c>
      <c r="AJ65" s="26">
        <f t="shared" si="10"/>
        <v>110665</v>
      </c>
      <c r="AK65" s="26">
        <f t="shared" si="11"/>
        <v>0</v>
      </c>
      <c r="AL65" s="25">
        <f t="shared" si="11"/>
        <v>0</v>
      </c>
      <c r="AM65" s="25">
        <f t="shared" si="11"/>
        <v>215263</v>
      </c>
      <c r="AN65" s="26">
        <f t="shared" si="12"/>
        <v>215263</v>
      </c>
      <c r="AO65" s="26">
        <v>0</v>
      </c>
      <c r="AP65" s="25">
        <v>0</v>
      </c>
      <c r="AQ65" s="25">
        <v>49129</v>
      </c>
      <c r="AR65" s="26">
        <f t="shared" si="13"/>
        <v>49129</v>
      </c>
      <c r="AS65" s="26">
        <v>0</v>
      </c>
      <c r="AT65" s="25">
        <v>0</v>
      </c>
      <c r="AU65" s="25">
        <v>53679</v>
      </c>
      <c r="AV65" s="26">
        <f t="shared" si="0"/>
        <v>53679</v>
      </c>
      <c r="AW65" s="26">
        <v>0</v>
      </c>
      <c r="AX65" s="25">
        <v>0</v>
      </c>
      <c r="AY65" s="25">
        <v>58653.008071196062</v>
      </c>
      <c r="AZ65" s="26">
        <f t="shared" si="14"/>
        <v>58653.008071196062</v>
      </c>
      <c r="BA65" s="26">
        <f t="shared" si="15"/>
        <v>0</v>
      </c>
      <c r="BB65" s="25">
        <f t="shared" si="15"/>
        <v>0</v>
      </c>
      <c r="BC65" s="25">
        <f t="shared" si="15"/>
        <v>161461.00807119606</v>
      </c>
      <c r="BD65" s="26">
        <f t="shared" si="16"/>
        <v>161461.00807119606</v>
      </c>
      <c r="BE65" s="26"/>
      <c r="BF65" s="25"/>
      <c r="BG65" s="25">
        <f>+VLOOKUP(B65,'[1]alocare RX'!B:M,12,0)</f>
        <v>45014.294080000007</v>
      </c>
      <c r="BH65" s="26">
        <f t="shared" si="17"/>
        <v>45014.294080000007</v>
      </c>
      <c r="BI65" s="26"/>
      <c r="BJ65" s="25"/>
      <c r="BK65" s="25">
        <f>+VLOOKUP(B65,'[1]alocare RX'!B:N,13,0)</f>
        <v>40111.747199999998</v>
      </c>
      <c r="BL65" s="26">
        <f t="shared" si="18"/>
        <v>40111.747199999998</v>
      </c>
      <c r="BM65" s="26"/>
      <c r="BN65" s="25"/>
      <c r="BO65" s="25">
        <f>+VLOOKUP(B65,'[1]alocare RX'!B:O,14,0)</f>
        <v>33346.818582795204</v>
      </c>
      <c r="BP65" s="26">
        <f t="shared" si="19"/>
        <v>33346.818582795204</v>
      </c>
      <c r="BQ65" s="26">
        <f t="shared" si="20"/>
        <v>0</v>
      </c>
      <c r="BR65" s="25">
        <f t="shared" si="20"/>
        <v>0</v>
      </c>
      <c r="BS65" s="25">
        <f t="shared" si="20"/>
        <v>118472.85986279522</v>
      </c>
      <c r="BT65" s="26">
        <f t="shared" si="21"/>
        <v>118472.85986279522</v>
      </c>
      <c r="BU65" s="26">
        <f t="shared" si="22"/>
        <v>0</v>
      </c>
      <c r="BV65" s="25">
        <f t="shared" si="23"/>
        <v>0</v>
      </c>
      <c r="BW65" s="25">
        <f t="shared" si="23"/>
        <v>279933.86793399125</v>
      </c>
      <c r="BX65" s="26">
        <f t="shared" si="24"/>
        <v>279933.86793399125</v>
      </c>
      <c r="BY65" s="26">
        <f t="shared" si="25"/>
        <v>0</v>
      </c>
      <c r="BZ65" s="25">
        <f t="shared" si="25"/>
        <v>0</v>
      </c>
      <c r="CA65" s="25">
        <f t="shared" si="25"/>
        <v>495196.86793399125</v>
      </c>
      <c r="CB65" s="26">
        <f t="shared" si="26"/>
        <v>495196.86793399125</v>
      </c>
    </row>
    <row r="66" spans="1:80" ht="15">
      <c r="A66" s="19">
        <v>58</v>
      </c>
      <c r="B66" s="37" t="s">
        <v>151</v>
      </c>
      <c r="C66" s="21" t="s">
        <v>59</v>
      </c>
      <c r="D66" s="22" t="s">
        <v>152</v>
      </c>
      <c r="E66" s="23">
        <v>130796.39</v>
      </c>
      <c r="F66" s="23">
        <v>280</v>
      </c>
      <c r="G66" s="24">
        <v>0</v>
      </c>
      <c r="H66" s="22">
        <f t="shared" si="1"/>
        <v>131076.39000000001</v>
      </c>
      <c r="I66" s="25">
        <v>211438.46</v>
      </c>
      <c r="J66" s="25">
        <v>920</v>
      </c>
      <c r="K66" s="25">
        <v>0</v>
      </c>
      <c r="L66" s="26">
        <f t="shared" si="2"/>
        <v>212358.46</v>
      </c>
      <c r="M66" s="26">
        <v>213129.94</v>
      </c>
      <c r="N66" s="25">
        <v>920</v>
      </c>
      <c r="O66" s="25">
        <v>0</v>
      </c>
      <c r="P66" s="26">
        <f t="shared" si="3"/>
        <v>214049.94</v>
      </c>
      <c r="Q66" s="26">
        <f t="shared" si="4"/>
        <v>555364.79</v>
      </c>
      <c r="R66" s="25">
        <f t="shared" si="4"/>
        <v>2120</v>
      </c>
      <c r="S66" s="25">
        <f t="shared" si="4"/>
        <v>0</v>
      </c>
      <c r="T66" s="26">
        <f t="shared" si="5"/>
        <v>557484.79</v>
      </c>
      <c r="U66" s="26">
        <v>230410.34</v>
      </c>
      <c r="V66" s="25">
        <v>1600</v>
      </c>
      <c r="W66" s="25">
        <v>0</v>
      </c>
      <c r="X66" s="26">
        <f t="shared" si="6"/>
        <v>232010.34</v>
      </c>
      <c r="Y66" s="26">
        <v>215039.49</v>
      </c>
      <c r="Z66" s="25">
        <v>880</v>
      </c>
      <c r="AA66" s="25">
        <v>0</v>
      </c>
      <c r="AB66" s="26">
        <f t="shared" si="7"/>
        <v>215919.49</v>
      </c>
      <c r="AC66" s="26">
        <v>213901.11</v>
      </c>
      <c r="AD66" s="25">
        <v>920</v>
      </c>
      <c r="AE66" s="25">
        <v>0</v>
      </c>
      <c r="AF66" s="26">
        <f t="shared" si="8"/>
        <v>214821.11</v>
      </c>
      <c r="AG66" s="26">
        <f t="shared" si="9"/>
        <v>659350.93999999994</v>
      </c>
      <c r="AH66" s="25">
        <f t="shared" si="9"/>
        <v>3400</v>
      </c>
      <c r="AI66" s="25">
        <f t="shared" si="9"/>
        <v>0</v>
      </c>
      <c r="AJ66" s="26">
        <f t="shared" si="10"/>
        <v>662750.93999999994</v>
      </c>
      <c r="AK66" s="26">
        <f t="shared" si="11"/>
        <v>1214715.73</v>
      </c>
      <c r="AL66" s="25">
        <f t="shared" si="11"/>
        <v>5520</v>
      </c>
      <c r="AM66" s="25">
        <f t="shared" si="11"/>
        <v>0</v>
      </c>
      <c r="AN66" s="26">
        <f t="shared" si="12"/>
        <v>1220235.73</v>
      </c>
      <c r="AO66" s="26">
        <v>237988.9</v>
      </c>
      <c r="AP66" s="25">
        <v>1600</v>
      </c>
      <c r="AQ66" s="25">
        <v>0</v>
      </c>
      <c r="AR66" s="26">
        <f t="shared" si="13"/>
        <v>239588.9</v>
      </c>
      <c r="AS66" s="26">
        <v>192294.65</v>
      </c>
      <c r="AT66" s="25">
        <v>2240</v>
      </c>
      <c r="AU66" s="25">
        <v>0</v>
      </c>
      <c r="AV66" s="26">
        <f t="shared" si="0"/>
        <v>194534.65</v>
      </c>
      <c r="AW66" s="26">
        <v>200925.5795547576</v>
      </c>
      <c r="AX66" s="25">
        <v>5105.8101042352</v>
      </c>
      <c r="AY66" s="25">
        <v>0</v>
      </c>
      <c r="AZ66" s="26">
        <f t="shared" si="14"/>
        <v>206031.38965899279</v>
      </c>
      <c r="BA66" s="26">
        <f t="shared" si="15"/>
        <v>631209.12955475762</v>
      </c>
      <c r="BB66" s="25">
        <f t="shared" si="15"/>
        <v>8945.8101042351991</v>
      </c>
      <c r="BC66" s="25">
        <f t="shared" si="15"/>
        <v>0</v>
      </c>
      <c r="BD66" s="26">
        <f t="shared" si="16"/>
        <v>640154.93965899281</v>
      </c>
      <c r="BE66" s="26">
        <f>+VLOOKUP(B66,'[1]alocare L+AP'!B:M,12,0)</f>
        <v>170277.80082</v>
      </c>
      <c r="BF66" s="25">
        <f>+VLOOKUP(B66,[1]ap!B:K,10,0)</f>
        <v>4327.0056400000003</v>
      </c>
      <c r="BG66" s="25"/>
      <c r="BH66" s="26">
        <f t="shared" si="17"/>
        <v>174604.80645999999</v>
      </c>
      <c r="BI66" s="26">
        <f>+VLOOKUP(B66,'[1]alocare L+AP'!B:N,13,0)</f>
        <v>151732.69380000001</v>
      </c>
      <c r="BJ66" s="25">
        <f>+VLOOKUP(B66,[1]ap!B:L,11,0)</f>
        <v>3855.7475999999997</v>
      </c>
      <c r="BK66" s="25"/>
      <c r="BL66" s="26">
        <f t="shared" si="18"/>
        <v>155588.44140000001</v>
      </c>
      <c r="BM66" s="26">
        <f>+VLOOKUP(B66,'[1]alocare L+AP'!B:O,14,0)</f>
        <v>126142.6630956483</v>
      </c>
      <c r="BN66" s="25">
        <f>+VLOOKUP(B66,[1]ap!B:M,12,0)</f>
        <v>3205.4678415566</v>
      </c>
      <c r="BO66" s="25"/>
      <c r="BP66" s="26">
        <f t="shared" si="19"/>
        <v>129348.1309372049</v>
      </c>
      <c r="BQ66" s="26">
        <f t="shared" si="20"/>
        <v>448153.1577156483</v>
      </c>
      <c r="BR66" s="25">
        <f t="shared" si="20"/>
        <v>11388.2210815566</v>
      </c>
      <c r="BS66" s="25">
        <f t="shared" si="20"/>
        <v>0</v>
      </c>
      <c r="BT66" s="26">
        <f t="shared" si="21"/>
        <v>459541.37879720487</v>
      </c>
      <c r="BU66" s="26">
        <f t="shared" si="22"/>
        <v>1079362.2872704058</v>
      </c>
      <c r="BV66" s="25">
        <f t="shared" si="23"/>
        <v>20334.031185791799</v>
      </c>
      <c r="BW66" s="25">
        <f t="shared" si="23"/>
        <v>0</v>
      </c>
      <c r="BX66" s="26">
        <f t="shared" si="24"/>
        <v>1099696.3184561976</v>
      </c>
      <c r="BY66" s="26">
        <f t="shared" si="25"/>
        <v>2294078.0172704058</v>
      </c>
      <c r="BZ66" s="25">
        <f t="shared" si="25"/>
        <v>25854.031185791799</v>
      </c>
      <c r="CA66" s="25">
        <f t="shared" si="25"/>
        <v>0</v>
      </c>
      <c r="CB66" s="26">
        <f t="shared" si="26"/>
        <v>2319932.0484561976</v>
      </c>
    </row>
    <row r="67" spans="1:80" ht="15">
      <c r="A67" s="19">
        <v>59</v>
      </c>
      <c r="B67" s="37" t="s">
        <v>153</v>
      </c>
      <c r="C67" s="21" t="s">
        <v>33</v>
      </c>
      <c r="D67" s="22" t="s">
        <v>154</v>
      </c>
      <c r="E67" s="23">
        <v>400073.46</v>
      </c>
      <c r="F67" s="23">
        <v>14750</v>
      </c>
      <c r="G67" s="24">
        <v>243838</v>
      </c>
      <c r="H67" s="22">
        <f t="shared" si="1"/>
        <v>658661.46</v>
      </c>
      <c r="I67" s="25">
        <v>398020.36</v>
      </c>
      <c r="J67" s="25">
        <v>20740</v>
      </c>
      <c r="K67" s="25">
        <v>243991</v>
      </c>
      <c r="L67" s="26">
        <f t="shared" si="2"/>
        <v>662751.36</v>
      </c>
      <c r="M67" s="26">
        <v>403211.8</v>
      </c>
      <c r="N67" s="25">
        <v>19010</v>
      </c>
      <c r="O67" s="25">
        <v>244229</v>
      </c>
      <c r="P67" s="26">
        <f t="shared" si="3"/>
        <v>666450.80000000005</v>
      </c>
      <c r="Q67" s="26">
        <f t="shared" si="4"/>
        <v>1201305.6200000001</v>
      </c>
      <c r="R67" s="25">
        <f t="shared" si="4"/>
        <v>54500</v>
      </c>
      <c r="S67" s="25">
        <f t="shared" si="4"/>
        <v>732058</v>
      </c>
      <c r="T67" s="26">
        <f t="shared" si="5"/>
        <v>1987863.62</v>
      </c>
      <c r="U67" s="26">
        <v>430931.33</v>
      </c>
      <c r="V67" s="25">
        <v>27630</v>
      </c>
      <c r="W67" s="25">
        <v>266892</v>
      </c>
      <c r="X67" s="26">
        <f t="shared" si="6"/>
        <v>725453.33000000007</v>
      </c>
      <c r="Y67" s="26">
        <v>404594.83</v>
      </c>
      <c r="Z67" s="25">
        <v>18210</v>
      </c>
      <c r="AA67" s="25">
        <v>251251</v>
      </c>
      <c r="AB67" s="26">
        <f t="shared" si="7"/>
        <v>674055.83000000007</v>
      </c>
      <c r="AC67" s="26">
        <v>392306.86</v>
      </c>
      <c r="AD67" s="25">
        <v>18430</v>
      </c>
      <c r="AE67" s="25">
        <v>236821</v>
      </c>
      <c r="AF67" s="26">
        <f t="shared" si="8"/>
        <v>647557.86</v>
      </c>
      <c r="AG67" s="26">
        <f t="shared" si="9"/>
        <v>1227833.02</v>
      </c>
      <c r="AH67" s="25">
        <f t="shared" si="9"/>
        <v>64270</v>
      </c>
      <c r="AI67" s="25">
        <f t="shared" si="9"/>
        <v>754964</v>
      </c>
      <c r="AJ67" s="26">
        <f t="shared" si="10"/>
        <v>2047067.02</v>
      </c>
      <c r="AK67" s="26">
        <f t="shared" si="11"/>
        <v>2429138.64</v>
      </c>
      <c r="AL67" s="25">
        <f t="shared" si="11"/>
        <v>118770</v>
      </c>
      <c r="AM67" s="25">
        <f t="shared" si="11"/>
        <v>1487022</v>
      </c>
      <c r="AN67" s="26">
        <f t="shared" si="12"/>
        <v>4034930.64</v>
      </c>
      <c r="AO67" s="26">
        <v>415335.67999999999</v>
      </c>
      <c r="AP67" s="25">
        <v>23710</v>
      </c>
      <c r="AQ67" s="25">
        <v>248442</v>
      </c>
      <c r="AR67" s="26">
        <f t="shared" si="13"/>
        <v>687487.67999999993</v>
      </c>
      <c r="AS67" s="26">
        <v>389542.65</v>
      </c>
      <c r="AT67" s="25">
        <v>12600</v>
      </c>
      <c r="AU67" s="25">
        <v>221123</v>
      </c>
      <c r="AV67" s="26">
        <f t="shared" si="0"/>
        <v>623265.65</v>
      </c>
      <c r="AW67" s="26">
        <v>459865.35978385358</v>
      </c>
      <c r="AX67" s="25">
        <v>22966.1921395957</v>
      </c>
      <c r="AY67" s="25">
        <v>188469.65549294479</v>
      </c>
      <c r="AZ67" s="26">
        <f t="shared" si="14"/>
        <v>671301.20741639403</v>
      </c>
      <c r="BA67" s="26">
        <f t="shared" si="15"/>
        <v>1264743.6897838537</v>
      </c>
      <c r="BB67" s="25">
        <f t="shared" si="15"/>
        <v>59276.192139595703</v>
      </c>
      <c r="BC67" s="25">
        <f t="shared" si="15"/>
        <v>658034.65549294476</v>
      </c>
      <c r="BD67" s="26">
        <f t="shared" si="16"/>
        <v>1982054.5374163943</v>
      </c>
      <c r="BE67" s="26">
        <f>+VLOOKUP(B67,'[1]alocare L+AP'!B:M,12,0)</f>
        <v>389720.72302000003</v>
      </c>
      <c r="BF67" s="25">
        <f>+VLOOKUP(B67,[1]ap!B:K,10,0)</f>
        <v>11096.750820000001</v>
      </c>
      <c r="BG67" s="25">
        <f>+VLOOKUP(B67,'[1]alocare RX'!B:M,12,0)</f>
        <v>176779.98285999999</v>
      </c>
      <c r="BH67" s="26">
        <f t="shared" si="17"/>
        <v>577597.45669999998</v>
      </c>
      <c r="BI67" s="26">
        <f>+VLOOKUP(B67,'[1]alocare L+AP'!B:N,13,0)</f>
        <v>347275.89179999998</v>
      </c>
      <c r="BJ67" s="25">
        <f>+VLOOKUP(B67,[1]ap!B:L,11,0)</f>
        <v>9888.1938000000009</v>
      </c>
      <c r="BK67" s="25">
        <f>+VLOOKUP(B67,'[1]alocare RX'!B:N,13,0)</f>
        <v>157526.71739999999</v>
      </c>
      <c r="BL67" s="26">
        <f t="shared" si="18"/>
        <v>514690.80299999996</v>
      </c>
      <c r="BM67" s="26">
        <f>+VLOOKUP(B67,'[1]alocare L+AP'!B:O,14,0)</f>
        <v>288707.09880304127</v>
      </c>
      <c r="BN67" s="25">
        <f>+VLOOKUP(B67,[1]ap!B:M,12,0)</f>
        <v>8220.5295898983004</v>
      </c>
      <c r="BO67" s="25">
        <f>+VLOOKUP(B67,'[1]alocare RX'!B:O,14,0)</f>
        <v>130959.51270557089</v>
      </c>
      <c r="BP67" s="26">
        <f t="shared" si="19"/>
        <v>427887.14109851047</v>
      </c>
      <c r="BQ67" s="26">
        <f t="shared" si="20"/>
        <v>1025703.7136230413</v>
      </c>
      <c r="BR67" s="25">
        <f t="shared" si="20"/>
        <v>29205.474209898304</v>
      </c>
      <c r="BS67" s="25">
        <f t="shared" si="20"/>
        <v>465266.21296557086</v>
      </c>
      <c r="BT67" s="26">
        <f t="shared" si="21"/>
        <v>1520175.4007985105</v>
      </c>
      <c r="BU67" s="26">
        <f t="shared" si="22"/>
        <v>2290447.4034068948</v>
      </c>
      <c r="BV67" s="25">
        <f t="shared" si="23"/>
        <v>88481.666349494015</v>
      </c>
      <c r="BW67" s="25">
        <f t="shared" si="23"/>
        <v>1123300.8684585155</v>
      </c>
      <c r="BX67" s="26">
        <f t="shared" si="24"/>
        <v>3502229.9382149042</v>
      </c>
      <c r="BY67" s="26">
        <f t="shared" si="25"/>
        <v>4719586.0434068944</v>
      </c>
      <c r="BZ67" s="25">
        <f t="shared" si="25"/>
        <v>207251.66634949401</v>
      </c>
      <c r="CA67" s="25">
        <f t="shared" si="25"/>
        <v>2610322.8684585155</v>
      </c>
      <c r="CB67" s="26">
        <f t="shared" si="26"/>
        <v>7537160.5782149043</v>
      </c>
    </row>
    <row r="68" spans="1:80" ht="29.25">
      <c r="A68" s="19">
        <v>60</v>
      </c>
      <c r="B68" s="37" t="s">
        <v>155</v>
      </c>
      <c r="C68" s="21" t="s">
        <v>36</v>
      </c>
      <c r="D68" s="22" t="s">
        <v>156</v>
      </c>
      <c r="E68" s="23">
        <v>77494.179999999993</v>
      </c>
      <c r="F68" s="23"/>
      <c r="G68" s="24"/>
      <c r="H68" s="22">
        <f t="shared" si="1"/>
        <v>77494.179999999993</v>
      </c>
      <c r="I68" s="25">
        <v>82328.31</v>
      </c>
      <c r="J68" s="25"/>
      <c r="K68" s="25"/>
      <c r="L68" s="26">
        <f t="shared" si="2"/>
        <v>82328.31</v>
      </c>
      <c r="M68" s="26">
        <v>80501.94</v>
      </c>
      <c r="N68" s="25"/>
      <c r="O68" s="25"/>
      <c r="P68" s="26">
        <f t="shared" si="3"/>
        <v>80501.94</v>
      </c>
      <c r="Q68" s="26">
        <f t="shared" si="4"/>
        <v>240324.43</v>
      </c>
      <c r="R68" s="25">
        <f t="shared" si="4"/>
        <v>0</v>
      </c>
      <c r="S68" s="25">
        <f t="shared" si="4"/>
        <v>0</v>
      </c>
      <c r="T68" s="26">
        <f t="shared" si="5"/>
        <v>240324.43</v>
      </c>
      <c r="U68" s="26">
        <v>81037.240000000005</v>
      </c>
      <c r="V68" s="25"/>
      <c r="W68" s="25"/>
      <c r="X68" s="26">
        <f t="shared" si="6"/>
        <v>81037.240000000005</v>
      </c>
      <c r="Y68" s="26">
        <v>80995.94</v>
      </c>
      <c r="Z68" s="25"/>
      <c r="AA68" s="25"/>
      <c r="AB68" s="26">
        <f t="shared" si="7"/>
        <v>80995.94</v>
      </c>
      <c r="AC68" s="26">
        <v>80861.440000000002</v>
      </c>
      <c r="AD68" s="25"/>
      <c r="AE68" s="25"/>
      <c r="AF68" s="26">
        <f t="shared" si="8"/>
        <v>80861.440000000002</v>
      </c>
      <c r="AG68" s="26">
        <f t="shared" si="9"/>
        <v>242894.62</v>
      </c>
      <c r="AH68" s="25">
        <f t="shared" si="9"/>
        <v>0</v>
      </c>
      <c r="AI68" s="25">
        <f t="shared" si="9"/>
        <v>0</v>
      </c>
      <c r="AJ68" s="26">
        <f t="shared" si="10"/>
        <v>242894.62</v>
      </c>
      <c r="AK68" s="26">
        <f t="shared" si="11"/>
        <v>483219.05</v>
      </c>
      <c r="AL68" s="25">
        <f t="shared" si="11"/>
        <v>0</v>
      </c>
      <c r="AM68" s="25">
        <f t="shared" si="11"/>
        <v>0</v>
      </c>
      <c r="AN68" s="26">
        <f t="shared" si="12"/>
        <v>483219.05</v>
      </c>
      <c r="AO68" s="26">
        <v>78156.429999999993</v>
      </c>
      <c r="AP68" s="25"/>
      <c r="AQ68" s="25"/>
      <c r="AR68" s="26">
        <f t="shared" si="13"/>
        <v>78156.429999999993</v>
      </c>
      <c r="AS68" s="26">
        <v>68075.95</v>
      </c>
      <c r="AT68" s="25"/>
      <c r="AU68" s="25"/>
      <c r="AV68" s="26">
        <f t="shared" si="0"/>
        <v>68075.95</v>
      </c>
      <c r="AW68" s="26">
        <v>89124.187297838027</v>
      </c>
      <c r="AX68" s="25">
        <v>0</v>
      </c>
      <c r="AY68" s="25">
        <v>0</v>
      </c>
      <c r="AZ68" s="26">
        <f t="shared" si="14"/>
        <v>89124.187297838027</v>
      </c>
      <c r="BA68" s="26">
        <f t="shared" si="15"/>
        <v>235356.56729783805</v>
      </c>
      <c r="BB68" s="25">
        <f t="shared" si="15"/>
        <v>0</v>
      </c>
      <c r="BC68" s="25">
        <f t="shared" si="15"/>
        <v>0</v>
      </c>
      <c r="BD68" s="26">
        <f t="shared" si="16"/>
        <v>235356.56729783805</v>
      </c>
      <c r="BE68" s="26">
        <f>+VLOOKUP(B68,'[1]alocare L+AP'!B:M,12,0)</f>
        <v>59788.49530000001</v>
      </c>
      <c r="BF68" s="25"/>
      <c r="BG68" s="25"/>
      <c r="BH68" s="26">
        <f t="shared" si="17"/>
        <v>59788.49530000001</v>
      </c>
      <c r="BI68" s="26">
        <f>+VLOOKUP(B68,'[1]alocare L+AP'!B:N,13,0)</f>
        <v>53276.877</v>
      </c>
      <c r="BJ68" s="25"/>
      <c r="BK68" s="25"/>
      <c r="BL68" s="26">
        <f t="shared" si="18"/>
        <v>53276.877</v>
      </c>
      <c r="BM68" s="26">
        <f>+VLOOKUP(B68,'[1]alocare L+AP'!B:O,14,0)</f>
        <v>44291.622180369501</v>
      </c>
      <c r="BN68" s="25"/>
      <c r="BO68" s="25"/>
      <c r="BP68" s="26">
        <f t="shared" si="19"/>
        <v>44291.622180369501</v>
      </c>
      <c r="BQ68" s="26">
        <f t="shared" si="20"/>
        <v>157356.99448036953</v>
      </c>
      <c r="BR68" s="25">
        <f t="shared" si="20"/>
        <v>0</v>
      </c>
      <c r="BS68" s="25">
        <f t="shared" si="20"/>
        <v>0</v>
      </c>
      <c r="BT68" s="26">
        <f t="shared" si="21"/>
        <v>157356.99448036953</v>
      </c>
      <c r="BU68" s="26">
        <f t="shared" si="22"/>
        <v>392713.56177820754</v>
      </c>
      <c r="BV68" s="25">
        <f t="shared" si="23"/>
        <v>0</v>
      </c>
      <c r="BW68" s="25">
        <f t="shared" si="23"/>
        <v>0</v>
      </c>
      <c r="BX68" s="26">
        <f t="shared" si="24"/>
        <v>392713.56177820754</v>
      </c>
      <c r="BY68" s="26">
        <f t="shared" si="25"/>
        <v>875932.61177820759</v>
      </c>
      <c r="BZ68" s="25">
        <f t="shared" si="25"/>
        <v>0</v>
      </c>
      <c r="CA68" s="25">
        <f t="shared" si="25"/>
        <v>0</v>
      </c>
      <c r="CB68" s="26">
        <f t="shared" si="26"/>
        <v>875932.61177820759</v>
      </c>
    </row>
    <row r="69" spans="1:80" ht="29.25">
      <c r="A69" s="19">
        <v>61</v>
      </c>
      <c r="B69" s="37" t="s">
        <v>157</v>
      </c>
      <c r="C69" s="21" t="s">
        <v>51</v>
      </c>
      <c r="D69" s="22" t="s">
        <v>158</v>
      </c>
      <c r="E69" s="23"/>
      <c r="F69" s="23"/>
      <c r="G69" s="24">
        <v>16872</v>
      </c>
      <c r="H69" s="22">
        <f t="shared" si="1"/>
        <v>16872</v>
      </c>
      <c r="I69" s="25"/>
      <c r="J69" s="25"/>
      <c r="K69" s="25">
        <v>23251</v>
      </c>
      <c r="L69" s="26">
        <f t="shared" si="2"/>
        <v>23251</v>
      </c>
      <c r="M69" s="26"/>
      <c r="N69" s="25"/>
      <c r="O69" s="25">
        <v>25882</v>
      </c>
      <c r="P69" s="26">
        <f t="shared" si="3"/>
        <v>25882</v>
      </c>
      <c r="Q69" s="26">
        <f t="shared" si="4"/>
        <v>0</v>
      </c>
      <c r="R69" s="25">
        <f t="shared" si="4"/>
        <v>0</v>
      </c>
      <c r="S69" s="25">
        <f t="shared" si="4"/>
        <v>66005</v>
      </c>
      <c r="T69" s="26">
        <f t="shared" si="5"/>
        <v>66005</v>
      </c>
      <c r="U69" s="26"/>
      <c r="V69" s="25"/>
      <c r="W69" s="25">
        <v>24068</v>
      </c>
      <c r="X69" s="26">
        <f t="shared" si="6"/>
        <v>24068</v>
      </c>
      <c r="Y69" s="26"/>
      <c r="Z69" s="25"/>
      <c r="AA69" s="25">
        <v>21289</v>
      </c>
      <c r="AB69" s="26">
        <f t="shared" si="7"/>
        <v>21289</v>
      </c>
      <c r="AC69" s="26"/>
      <c r="AD69" s="25"/>
      <c r="AE69" s="25">
        <v>16535</v>
      </c>
      <c r="AF69" s="26">
        <f t="shared" si="8"/>
        <v>16535</v>
      </c>
      <c r="AG69" s="26">
        <f t="shared" si="9"/>
        <v>0</v>
      </c>
      <c r="AH69" s="25">
        <f t="shared" si="9"/>
        <v>0</v>
      </c>
      <c r="AI69" s="25">
        <f t="shared" si="9"/>
        <v>61892</v>
      </c>
      <c r="AJ69" s="26">
        <f t="shared" si="10"/>
        <v>61892</v>
      </c>
      <c r="AK69" s="26">
        <f t="shared" si="11"/>
        <v>0</v>
      </c>
      <c r="AL69" s="25">
        <f t="shared" si="11"/>
        <v>0</v>
      </c>
      <c r="AM69" s="25">
        <f t="shared" si="11"/>
        <v>127897</v>
      </c>
      <c r="AN69" s="26">
        <f t="shared" si="12"/>
        <v>127897</v>
      </c>
      <c r="AO69" s="26"/>
      <c r="AP69" s="25"/>
      <c r="AQ69" s="25">
        <v>25953</v>
      </c>
      <c r="AR69" s="26">
        <f t="shared" si="13"/>
        <v>25953</v>
      </c>
      <c r="AS69" s="26"/>
      <c r="AT69" s="25"/>
      <c r="AU69" s="25">
        <v>19873</v>
      </c>
      <c r="AV69" s="26">
        <f t="shared" si="0"/>
        <v>19873</v>
      </c>
      <c r="AW69" s="26">
        <v>0</v>
      </c>
      <c r="AX69" s="25">
        <v>0</v>
      </c>
      <c r="AY69" s="25">
        <v>43000.883366536</v>
      </c>
      <c r="AZ69" s="26">
        <f t="shared" si="14"/>
        <v>43000.883366536</v>
      </c>
      <c r="BA69" s="26">
        <f t="shared" si="15"/>
        <v>0</v>
      </c>
      <c r="BB69" s="25">
        <f t="shared" si="15"/>
        <v>0</v>
      </c>
      <c r="BC69" s="25">
        <f t="shared" si="15"/>
        <v>88826.883366536</v>
      </c>
      <c r="BD69" s="26">
        <f t="shared" si="16"/>
        <v>88826.883366536</v>
      </c>
      <c r="BE69" s="26"/>
      <c r="BF69" s="25"/>
      <c r="BG69" s="25">
        <f>+VLOOKUP(B69,'[1]alocare RX'!B:M,12,0)</f>
        <v>36441.830200000004</v>
      </c>
      <c r="BH69" s="26">
        <f t="shared" si="17"/>
        <v>36441.830200000004</v>
      </c>
      <c r="BI69" s="26"/>
      <c r="BJ69" s="25"/>
      <c r="BK69" s="25">
        <f>+VLOOKUP(B69,'[1]alocare RX'!B:N,13,0)</f>
        <v>32472.918000000001</v>
      </c>
      <c r="BL69" s="26">
        <f t="shared" si="18"/>
        <v>32472.918000000001</v>
      </c>
      <c r="BM69" s="26"/>
      <c r="BN69" s="25"/>
      <c r="BO69" s="25">
        <f>+VLOOKUP(B69,'[1]alocare RX'!B:O,14,0)</f>
        <v>26996.293629413001</v>
      </c>
      <c r="BP69" s="26">
        <f t="shared" si="19"/>
        <v>26996.293629413001</v>
      </c>
      <c r="BQ69" s="26">
        <f t="shared" si="20"/>
        <v>0</v>
      </c>
      <c r="BR69" s="25">
        <f t="shared" si="20"/>
        <v>0</v>
      </c>
      <c r="BS69" s="25">
        <f t="shared" si="20"/>
        <v>95911.041829413007</v>
      </c>
      <c r="BT69" s="26">
        <f t="shared" si="21"/>
        <v>95911.041829413007</v>
      </c>
      <c r="BU69" s="26">
        <f t="shared" si="22"/>
        <v>0</v>
      </c>
      <c r="BV69" s="25">
        <f t="shared" si="23"/>
        <v>0</v>
      </c>
      <c r="BW69" s="25">
        <f t="shared" si="23"/>
        <v>184737.92519594901</v>
      </c>
      <c r="BX69" s="26">
        <f t="shared" si="24"/>
        <v>184737.92519594901</v>
      </c>
      <c r="BY69" s="26">
        <f t="shared" si="25"/>
        <v>0</v>
      </c>
      <c r="BZ69" s="25">
        <f t="shared" si="25"/>
        <v>0</v>
      </c>
      <c r="CA69" s="25">
        <f t="shared" si="25"/>
        <v>312634.92519594904</v>
      </c>
      <c r="CB69" s="26">
        <f t="shared" si="26"/>
        <v>312634.92519594904</v>
      </c>
    </row>
    <row r="70" spans="1:80" ht="29.25">
      <c r="A70" s="19">
        <v>62</v>
      </c>
      <c r="B70" s="37" t="s">
        <v>159</v>
      </c>
      <c r="C70" s="21" t="s">
        <v>51</v>
      </c>
      <c r="D70" s="22" t="s">
        <v>160</v>
      </c>
      <c r="E70" s="23"/>
      <c r="F70" s="23"/>
      <c r="G70" s="24">
        <v>4900</v>
      </c>
      <c r="H70" s="22">
        <f t="shared" si="1"/>
        <v>4900</v>
      </c>
      <c r="I70" s="25">
        <v>0</v>
      </c>
      <c r="J70" s="25">
        <v>0</v>
      </c>
      <c r="K70" s="25">
        <v>5915</v>
      </c>
      <c r="L70" s="26">
        <f t="shared" si="2"/>
        <v>5915</v>
      </c>
      <c r="M70" s="26"/>
      <c r="N70" s="25"/>
      <c r="O70" s="25">
        <v>7945</v>
      </c>
      <c r="P70" s="26">
        <f t="shared" si="3"/>
        <v>7945</v>
      </c>
      <c r="Q70" s="26">
        <f t="shared" si="4"/>
        <v>0</v>
      </c>
      <c r="R70" s="25">
        <f t="shared" si="4"/>
        <v>0</v>
      </c>
      <c r="S70" s="25">
        <f t="shared" si="4"/>
        <v>18760</v>
      </c>
      <c r="T70" s="26">
        <f t="shared" si="5"/>
        <v>18760</v>
      </c>
      <c r="U70" s="26">
        <v>0</v>
      </c>
      <c r="V70" s="25">
        <v>0</v>
      </c>
      <c r="W70" s="25">
        <v>7840</v>
      </c>
      <c r="X70" s="26">
        <f t="shared" si="6"/>
        <v>7840</v>
      </c>
      <c r="Y70" s="26">
        <v>0</v>
      </c>
      <c r="Z70" s="25">
        <v>0</v>
      </c>
      <c r="AA70" s="25">
        <v>8120</v>
      </c>
      <c r="AB70" s="26">
        <f t="shared" si="7"/>
        <v>8120</v>
      </c>
      <c r="AC70" s="26">
        <v>0</v>
      </c>
      <c r="AD70" s="25">
        <v>0</v>
      </c>
      <c r="AE70" s="25">
        <v>8330</v>
      </c>
      <c r="AF70" s="26">
        <f t="shared" si="8"/>
        <v>8330</v>
      </c>
      <c r="AG70" s="26">
        <f t="shared" si="9"/>
        <v>0</v>
      </c>
      <c r="AH70" s="25">
        <f t="shared" si="9"/>
        <v>0</v>
      </c>
      <c r="AI70" s="25">
        <f t="shared" si="9"/>
        <v>24290</v>
      </c>
      <c r="AJ70" s="26">
        <f t="shared" si="10"/>
        <v>24290</v>
      </c>
      <c r="AK70" s="26">
        <f t="shared" si="11"/>
        <v>0</v>
      </c>
      <c r="AL70" s="25">
        <f t="shared" si="11"/>
        <v>0</v>
      </c>
      <c r="AM70" s="25">
        <f t="shared" si="11"/>
        <v>43050</v>
      </c>
      <c r="AN70" s="26">
        <f t="shared" si="12"/>
        <v>43050</v>
      </c>
      <c r="AO70" s="26">
        <v>0</v>
      </c>
      <c r="AP70" s="25">
        <v>0</v>
      </c>
      <c r="AQ70" s="25">
        <v>8715</v>
      </c>
      <c r="AR70" s="26">
        <f t="shared" si="13"/>
        <v>8715</v>
      </c>
      <c r="AS70" s="26">
        <v>0</v>
      </c>
      <c r="AT70" s="25">
        <v>0</v>
      </c>
      <c r="AU70" s="25">
        <v>5460</v>
      </c>
      <c r="AV70" s="26">
        <f t="shared" si="0"/>
        <v>5460</v>
      </c>
      <c r="AW70" s="26">
        <v>0</v>
      </c>
      <c r="AX70" s="25">
        <v>0</v>
      </c>
      <c r="AY70" s="25">
        <v>10070.629446456798</v>
      </c>
      <c r="AZ70" s="26">
        <f t="shared" si="14"/>
        <v>10070.629446456798</v>
      </c>
      <c r="BA70" s="26">
        <f t="shared" si="15"/>
        <v>0</v>
      </c>
      <c r="BB70" s="25">
        <f t="shared" si="15"/>
        <v>0</v>
      </c>
      <c r="BC70" s="25">
        <f t="shared" si="15"/>
        <v>24245.629446456798</v>
      </c>
      <c r="BD70" s="26">
        <f t="shared" si="16"/>
        <v>24245.629446456798</v>
      </c>
      <c r="BE70" s="26"/>
      <c r="BF70" s="25"/>
      <c r="BG70" s="25">
        <f>+VLOOKUP(B70,'[1]alocare RX'!B:M,12,0)</f>
        <v>8534.5262600000005</v>
      </c>
      <c r="BH70" s="26">
        <f t="shared" si="17"/>
        <v>8534.5262600000005</v>
      </c>
      <c r="BI70" s="26"/>
      <c r="BJ70" s="25"/>
      <c r="BK70" s="25">
        <f>+VLOOKUP(B70,'[1]alocare RX'!B:N,13,0)</f>
        <v>7605.0233999999991</v>
      </c>
      <c r="BL70" s="26">
        <f t="shared" si="18"/>
        <v>7605.0233999999991</v>
      </c>
      <c r="BM70" s="26"/>
      <c r="BN70" s="25"/>
      <c r="BO70" s="25">
        <f>+VLOOKUP(B70,'[1]alocare RX'!B:O,14,0)</f>
        <v>6322.4205710418992</v>
      </c>
      <c r="BP70" s="26">
        <f t="shared" si="19"/>
        <v>6322.4205710418992</v>
      </c>
      <c r="BQ70" s="26">
        <f t="shared" si="20"/>
        <v>0</v>
      </c>
      <c r="BR70" s="25">
        <f t="shared" si="20"/>
        <v>0</v>
      </c>
      <c r="BS70" s="25">
        <f t="shared" si="20"/>
        <v>22461.970231041902</v>
      </c>
      <c r="BT70" s="26">
        <f t="shared" si="21"/>
        <v>22461.970231041902</v>
      </c>
      <c r="BU70" s="26">
        <f t="shared" si="22"/>
        <v>0</v>
      </c>
      <c r="BV70" s="25">
        <f t="shared" si="23"/>
        <v>0</v>
      </c>
      <c r="BW70" s="25">
        <f t="shared" si="23"/>
        <v>46707.5996774987</v>
      </c>
      <c r="BX70" s="26">
        <f t="shared" si="24"/>
        <v>46707.5996774987</v>
      </c>
      <c r="BY70" s="26">
        <f t="shared" si="25"/>
        <v>0</v>
      </c>
      <c r="BZ70" s="25">
        <f t="shared" si="25"/>
        <v>0</v>
      </c>
      <c r="CA70" s="25">
        <f t="shared" si="25"/>
        <v>89757.5996774987</v>
      </c>
      <c r="CB70" s="26">
        <f t="shared" si="26"/>
        <v>89757.5996774987</v>
      </c>
    </row>
    <row r="71" spans="1:80" ht="15">
      <c r="A71" s="19">
        <v>63</v>
      </c>
      <c r="B71" s="20" t="s">
        <v>161</v>
      </c>
      <c r="C71" s="21" t="s">
        <v>36</v>
      </c>
      <c r="D71" s="22" t="s">
        <v>162</v>
      </c>
      <c r="E71" s="23">
        <v>39938.93</v>
      </c>
      <c r="F71" s="23"/>
      <c r="G71" s="24"/>
      <c r="H71" s="22">
        <f t="shared" si="1"/>
        <v>39938.93</v>
      </c>
      <c r="I71" s="25">
        <v>46238.04</v>
      </c>
      <c r="J71" s="25"/>
      <c r="K71" s="25"/>
      <c r="L71" s="26">
        <f t="shared" si="2"/>
        <v>46238.04</v>
      </c>
      <c r="M71" s="26">
        <v>53282.559999999998</v>
      </c>
      <c r="N71" s="25"/>
      <c r="O71" s="25"/>
      <c r="P71" s="26">
        <f t="shared" si="3"/>
        <v>53282.559999999998</v>
      </c>
      <c r="Q71" s="26">
        <f t="shared" ref="Q71:S131" si="27">E71+I71+M71</f>
        <v>139459.53</v>
      </c>
      <c r="R71" s="25">
        <f t="shared" si="27"/>
        <v>0</v>
      </c>
      <c r="S71" s="25">
        <f t="shared" si="27"/>
        <v>0</v>
      </c>
      <c r="T71" s="26">
        <f t="shared" si="5"/>
        <v>139459.53</v>
      </c>
      <c r="U71" s="26">
        <v>46344.03</v>
      </c>
      <c r="V71" s="25"/>
      <c r="W71" s="25"/>
      <c r="X71" s="26">
        <f t="shared" si="6"/>
        <v>46344.03</v>
      </c>
      <c r="Y71" s="26">
        <v>46590.62</v>
      </c>
      <c r="Z71" s="25"/>
      <c r="AA71" s="25"/>
      <c r="AB71" s="26">
        <f t="shared" si="7"/>
        <v>46590.62</v>
      </c>
      <c r="AC71" s="26">
        <v>45204.37</v>
      </c>
      <c r="AD71" s="25"/>
      <c r="AE71" s="25"/>
      <c r="AF71" s="26">
        <f t="shared" si="8"/>
        <v>45204.37</v>
      </c>
      <c r="AG71" s="26">
        <f t="shared" ref="AG71:AI131" si="28">U71+Y71+AC71</f>
        <v>138139.01999999999</v>
      </c>
      <c r="AH71" s="25">
        <f t="shared" si="28"/>
        <v>0</v>
      </c>
      <c r="AI71" s="25">
        <f t="shared" si="28"/>
        <v>0</v>
      </c>
      <c r="AJ71" s="26">
        <f t="shared" si="10"/>
        <v>138139.01999999999</v>
      </c>
      <c r="AK71" s="26">
        <f t="shared" ref="AK71:AM131" si="29">Q71+AG71</f>
        <v>277598.55</v>
      </c>
      <c r="AL71" s="25">
        <f t="shared" si="29"/>
        <v>0</v>
      </c>
      <c r="AM71" s="25">
        <f t="shared" si="29"/>
        <v>0</v>
      </c>
      <c r="AN71" s="26">
        <f t="shared" si="12"/>
        <v>277598.55</v>
      </c>
      <c r="AO71" s="26">
        <v>45586.91</v>
      </c>
      <c r="AP71" s="25"/>
      <c r="AQ71" s="25"/>
      <c r="AR71" s="26">
        <f t="shared" si="13"/>
        <v>45586.91</v>
      </c>
      <c r="AS71" s="26">
        <v>22099.22</v>
      </c>
      <c r="AT71" s="25"/>
      <c r="AU71" s="25"/>
      <c r="AV71" s="26">
        <f t="shared" si="0"/>
        <v>22099.22</v>
      </c>
      <c r="AW71" s="26">
        <v>44887.145787058398</v>
      </c>
      <c r="AX71" s="25">
        <v>0</v>
      </c>
      <c r="AY71" s="25">
        <v>0</v>
      </c>
      <c r="AZ71" s="26">
        <f t="shared" si="14"/>
        <v>44887.145787058398</v>
      </c>
      <c r="BA71" s="26">
        <f t="shared" si="15"/>
        <v>112573.2757870584</v>
      </c>
      <c r="BB71" s="25">
        <f t="shared" si="15"/>
        <v>0</v>
      </c>
      <c r="BC71" s="25">
        <f t="shared" si="15"/>
        <v>0</v>
      </c>
      <c r="BD71" s="26">
        <f t="shared" si="16"/>
        <v>112573.2757870584</v>
      </c>
      <c r="BE71" s="26">
        <f>+VLOOKUP(B71,'[1]alocare L+AP'!B:M,12,0)</f>
        <v>38040.375380000005</v>
      </c>
      <c r="BF71" s="25"/>
      <c r="BG71" s="25"/>
      <c r="BH71" s="26">
        <f t="shared" si="17"/>
        <v>38040.375380000005</v>
      </c>
      <c r="BI71" s="26">
        <f>+VLOOKUP(B71,'[1]alocare L+AP'!B:N,13,0)</f>
        <v>33897.364199999996</v>
      </c>
      <c r="BJ71" s="25"/>
      <c r="BK71" s="25"/>
      <c r="BL71" s="26">
        <f t="shared" si="18"/>
        <v>33897.364199999996</v>
      </c>
      <c r="BM71" s="26">
        <f>+VLOOKUP(B71,'[1]alocare L+AP'!B:O,14,0)</f>
        <v>28180.504049754702</v>
      </c>
      <c r="BN71" s="25"/>
      <c r="BO71" s="25"/>
      <c r="BP71" s="26">
        <f t="shared" si="19"/>
        <v>28180.504049754702</v>
      </c>
      <c r="BQ71" s="26">
        <f t="shared" si="20"/>
        <v>100118.2436297547</v>
      </c>
      <c r="BR71" s="25">
        <f t="shared" si="20"/>
        <v>0</v>
      </c>
      <c r="BS71" s="25">
        <f t="shared" si="20"/>
        <v>0</v>
      </c>
      <c r="BT71" s="26">
        <f t="shared" si="21"/>
        <v>100118.2436297547</v>
      </c>
      <c r="BU71" s="26">
        <f t="shared" si="22"/>
        <v>212691.5194168131</v>
      </c>
      <c r="BV71" s="25">
        <f t="shared" si="23"/>
        <v>0</v>
      </c>
      <c r="BW71" s="25">
        <f t="shared" si="23"/>
        <v>0</v>
      </c>
      <c r="BX71" s="26">
        <f t="shared" si="24"/>
        <v>212691.5194168131</v>
      </c>
      <c r="BY71" s="26">
        <f t="shared" si="25"/>
        <v>490290.06941681309</v>
      </c>
      <c r="BZ71" s="25">
        <f t="shared" si="25"/>
        <v>0</v>
      </c>
      <c r="CA71" s="25">
        <f t="shared" si="25"/>
        <v>0</v>
      </c>
      <c r="CB71" s="26">
        <f t="shared" si="26"/>
        <v>490290.06941681309</v>
      </c>
    </row>
    <row r="72" spans="1:80" ht="29.25">
      <c r="A72" s="19">
        <v>64</v>
      </c>
      <c r="B72" s="37" t="s">
        <v>163</v>
      </c>
      <c r="C72" s="21" t="s">
        <v>36</v>
      </c>
      <c r="D72" s="22" t="s">
        <v>164</v>
      </c>
      <c r="E72" s="23">
        <v>50730.53</v>
      </c>
      <c r="F72" s="23"/>
      <c r="G72" s="24"/>
      <c r="H72" s="22">
        <f t="shared" si="1"/>
        <v>50730.53</v>
      </c>
      <c r="I72" s="25">
        <v>50912.46</v>
      </c>
      <c r="J72" s="25"/>
      <c r="K72" s="25"/>
      <c r="L72" s="26">
        <f t="shared" si="2"/>
        <v>50912.46</v>
      </c>
      <c r="M72" s="26">
        <v>51496.99</v>
      </c>
      <c r="N72" s="25"/>
      <c r="O72" s="25"/>
      <c r="P72" s="26">
        <f t="shared" si="3"/>
        <v>51496.99</v>
      </c>
      <c r="Q72" s="26">
        <f t="shared" si="27"/>
        <v>153139.97999999998</v>
      </c>
      <c r="R72" s="25">
        <f t="shared" si="27"/>
        <v>0</v>
      </c>
      <c r="S72" s="25">
        <f t="shared" si="27"/>
        <v>0</v>
      </c>
      <c r="T72" s="26">
        <f t="shared" si="5"/>
        <v>153139.97999999998</v>
      </c>
      <c r="U72" s="26">
        <v>56843.34</v>
      </c>
      <c r="V72" s="25"/>
      <c r="W72" s="25"/>
      <c r="X72" s="26">
        <f t="shared" si="6"/>
        <v>56843.34</v>
      </c>
      <c r="Y72" s="26">
        <v>51604.639999999999</v>
      </c>
      <c r="Z72" s="25"/>
      <c r="AA72" s="25"/>
      <c r="AB72" s="26">
        <f t="shared" si="7"/>
        <v>51604.639999999999</v>
      </c>
      <c r="AC72" s="26">
        <v>51595.64</v>
      </c>
      <c r="AD72" s="25"/>
      <c r="AE72" s="25"/>
      <c r="AF72" s="26">
        <f t="shared" si="8"/>
        <v>51595.64</v>
      </c>
      <c r="AG72" s="26">
        <f t="shared" si="28"/>
        <v>160043.62</v>
      </c>
      <c r="AH72" s="25">
        <f t="shared" si="28"/>
        <v>0</v>
      </c>
      <c r="AI72" s="25">
        <f t="shared" si="28"/>
        <v>0</v>
      </c>
      <c r="AJ72" s="26">
        <f t="shared" si="10"/>
        <v>160043.62</v>
      </c>
      <c r="AK72" s="26">
        <f t="shared" si="29"/>
        <v>313183.59999999998</v>
      </c>
      <c r="AL72" s="25">
        <f t="shared" si="29"/>
        <v>0</v>
      </c>
      <c r="AM72" s="25">
        <f t="shared" si="29"/>
        <v>0</v>
      </c>
      <c r="AN72" s="26">
        <f t="shared" si="12"/>
        <v>313183.59999999998</v>
      </c>
      <c r="AO72" s="26">
        <v>60272.17</v>
      </c>
      <c r="AP72" s="25"/>
      <c r="AQ72" s="25"/>
      <c r="AR72" s="26">
        <f t="shared" si="13"/>
        <v>60272.17</v>
      </c>
      <c r="AS72" s="26">
        <v>50813.64</v>
      </c>
      <c r="AT72" s="25"/>
      <c r="AU72" s="25"/>
      <c r="AV72" s="26">
        <f t="shared" si="0"/>
        <v>50813.64</v>
      </c>
      <c r="AW72" s="26">
        <v>46911.338461092004</v>
      </c>
      <c r="AX72" s="25">
        <v>0</v>
      </c>
      <c r="AY72" s="25">
        <v>0</v>
      </c>
      <c r="AZ72" s="26">
        <f t="shared" si="14"/>
        <v>46911.338461092004</v>
      </c>
      <c r="BA72" s="26">
        <f t="shared" si="15"/>
        <v>157997.148461092</v>
      </c>
      <c r="BB72" s="25">
        <f t="shared" si="15"/>
        <v>0</v>
      </c>
      <c r="BC72" s="25">
        <f t="shared" si="15"/>
        <v>0</v>
      </c>
      <c r="BD72" s="26">
        <f t="shared" si="16"/>
        <v>157997.148461092</v>
      </c>
      <c r="BE72" s="26">
        <f>+VLOOKUP(B72,'[1]alocare L+AP'!B:M,12,0)</f>
        <v>39755.811900000008</v>
      </c>
      <c r="BF72" s="25"/>
      <c r="BG72" s="25"/>
      <c r="BH72" s="26">
        <f t="shared" si="17"/>
        <v>39755.811900000008</v>
      </c>
      <c r="BI72" s="26">
        <f>+VLOOKUP(B72,'[1]alocare L+AP'!B:N,13,0)</f>
        <v>35425.970999999998</v>
      </c>
      <c r="BJ72" s="25"/>
      <c r="BK72" s="25"/>
      <c r="BL72" s="26">
        <f t="shared" si="18"/>
        <v>35425.970999999998</v>
      </c>
      <c r="BM72" s="26">
        <f>+VLOOKUP(B72,'[1]alocare L+AP'!B:O,14,0)</f>
        <v>29451.3081707985</v>
      </c>
      <c r="BN72" s="25"/>
      <c r="BO72" s="25"/>
      <c r="BP72" s="26">
        <f t="shared" si="19"/>
        <v>29451.3081707985</v>
      </c>
      <c r="BQ72" s="26">
        <f t="shared" si="20"/>
        <v>104633.0910707985</v>
      </c>
      <c r="BR72" s="25">
        <f t="shared" si="20"/>
        <v>0</v>
      </c>
      <c r="BS72" s="25">
        <f t="shared" si="20"/>
        <v>0</v>
      </c>
      <c r="BT72" s="26">
        <f t="shared" si="21"/>
        <v>104633.0910707985</v>
      </c>
      <c r="BU72" s="26">
        <f t="shared" si="22"/>
        <v>262630.23953189049</v>
      </c>
      <c r="BV72" s="25">
        <f t="shared" si="23"/>
        <v>0</v>
      </c>
      <c r="BW72" s="25">
        <f t="shared" si="23"/>
        <v>0</v>
      </c>
      <c r="BX72" s="26">
        <f t="shared" si="24"/>
        <v>262630.23953189049</v>
      </c>
      <c r="BY72" s="26">
        <f t="shared" si="25"/>
        <v>575813.83953189047</v>
      </c>
      <c r="BZ72" s="25">
        <f t="shared" si="25"/>
        <v>0</v>
      </c>
      <c r="CA72" s="25">
        <f t="shared" si="25"/>
        <v>0</v>
      </c>
      <c r="CB72" s="26">
        <f t="shared" si="26"/>
        <v>575813.83953189047</v>
      </c>
    </row>
    <row r="73" spans="1:80" ht="15">
      <c r="A73" s="19">
        <v>65</v>
      </c>
      <c r="B73" s="37" t="s">
        <v>165</v>
      </c>
      <c r="C73" s="21" t="s">
        <v>36</v>
      </c>
      <c r="D73" s="22" t="s">
        <v>166</v>
      </c>
      <c r="E73" s="23">
        <v>86115.69</v>
      </c>
      <c r="F73" s="23"/>
      <c r="G73" s="24"/>
      <c r="H73" s="22">
        <f t="shared" si="1"/>
        <v>86115.69</v>
      </c>
      <c r="I73" s="25">
        <v>86527.58</v>
      </c>
      <c r="J73" s="25"/>
      <c r="K73" s="25"/>
      <c r="L73" s="26">
        <f t="shared" si="2"/>
        <v>86527.58</v>
      </c>
      <c r="M73" s="26">
        <v>86512.01</v>
      </c>
      <c r="N73" s="25"/>
      <c r="O73" s="25"/>
      <c r="P73" s="26">
        <f t="shared" si="3"/>
        <v>86512.01</v>
      </c>
      <c r="Q73" s="26">
        <f t="shared" si="27"/>
        <v>259155.28000000003</v>
      </c>
      <c r="R73" s="25">
        <f t="shared" si="27"/>
        <v>0</v>
      </c>
      <c r="S73" s="25">
        <f t="shared" si="27"/>
        <v>0</v>
      </c>
      <c r="T73" s="26">
        <f t="shared" si="5"/>
        <v>259155.28000000003</v>
      </c>
      <c r="U73" s="26">
        <v>96395.99</v>
      </c>
      <c r="V73" s="25"/>
      <c r="W73" s="25"/>
      <c r="X73" s="26">
        <f t="shared" si="6"/>
        <v>96395.99</v>
      </c>
      <c r="Y73" s="26">
        <v>87640.31</v>
      </c>
      <c r="Z73" s="25"/>
      <c r="AA73" s="25"/>
      <c r="AB73" s="26">
        <f t="shared" si="7"/>
        <v>87640.31</v>
      </c>
      <c r="AC73" s="26">
        <v>78863.259999999995</v>
      </c>
      <c r="AD73" s="25"/>
      <c r="AE73" s="25"/>
      <c r="AF73" s="26">
        <f t="shared" si="8"/>
        <v>78863.259999999995</v>
      </c>
      <c r="AG73" s="26">
        <f t="shared" si="28"/>
        <v>262899.56</v>
      </c>
      <c r="AH73" s="25">
        <f t="shared" si="28"/>
        <v>0</v>
      </c>
      <c r="AI73" s="25">
        <f t="shared" si="28"/>
        <v>0</v>
      </c>
      <c r="AJ73" s="26">
        <f t="shared" si="10"/>
        <v>262899.56</v>
      </c>
      <c r="AK73" s="26">
        <f t="shared" si="29"/>
        <v>522054.84</v>
      </c>
      <c r="AL73" s="25">
        <f t="shared" si="29"/>
        <v>0</v>
      </c>
      <c r="AM73" s="25">
        <f t="shared" si="29"/>
        <v>0</v>
      </c>
      <c r="AN73" s="26">
        <f t="shared" si="12"/>
        <v>522054.84</v>
      </c>
      <c r="AO73" s="26">
        <v>102211.81</v>
      </c>
      <c r="AP73" s="25"/>
      <c r="AQ73" s="25"/>
      <c r="AR73" s="26">
        <f t="shared" si="13"/>
        <v>102211.81</v>
      </c>
      <c r="AS73" s="26">
        <v>86175.67</v>
      </c>
      <c r="AT73" s="25"/>
      <c r="AU73" s="25"/>
      <c r="AV73" s="26">
        <f t="shared" ref="AV73:AV136" si="30">AS73+AT73+AU73</f>
        <v>86175.67</v>
      </c>
      <c r="AW73" s="26">
        <v>81830.551070249596</v>
      </c>
      <c r="AX73" s="25">
        <v>0</v>
      </c>
      <c r="AY73" s="25">
        <v>0</v>
      </c>
      <c r="AZ73" s="26">
        <f t="shared" si="14"/>
        <v>81830.551070249596</v>
      </c>
      <c r="BA73" s="26">
        <f t="shared" si="15"/>
        <v>270218.03107024956</v>
      </c>
      <c r="BB73" s="25">
        <f t="shared" si="15"/>
        <v>0</v>
      </c>
      <c r="BC73" s="25">
        <f t="shared" si="15"/>
        <v>0</v>
      </c>
      <c r="BD73" s="26">
        <f t="shared" si="16"/>
        <v>270218.03107024956</v>
      </c>
      <c r="BE73" s="26">
        <f>+VLOOKUP(B73,'[1]alocare L+AP'!B:M,12,0)</f>
        <v>69348.692720000006</v>
      </c>
      <c r="BF73" s="25"/>
      <c r="BG73" s="25"/>
      <c r="BH73" s="26">
        <f t="shared" si="17"/>
        <v>69348.692720000006</v>
      </c>
      <c r="BI73" s="26">
        <f>+VLOOKUP(B73,'[1]alocare L+AP'!B:N,13,0)</f>
        <v>61795.864799999996</v>
      </c>
      <c r="BJ73" s="25"/>
      <c r="BK73" s="25"/>
      <c r="BL73" s="26">
        <f t="shared" si="18"/>
        <v>61795.864799999996</v>
      </c>
      <c r="BM73" s="26">
        <f>+VLOOKUP(B73,'[1]alocare L+AP'!B:O,14,0)</f>
        <v>51373.865176646796</v>
      </c>
      <c r="BN73" s="25"/>
      <c r="BO73" s="25"/>
      <c r="BP73" s="26">
        <f t="shared" si="19"/>
        <v>51373.865176646796</v>
      </c>
      <c r="BQ73" s="26">
        <f t="shared" si="20"/>
        <v>182518.4226966468</v>
      </c>
      <c r="BR73" s="25">
        <f t="shared" si="20"/>
        <v>0</v>
      </c>
      <c r="BS73" s="25">
        <f t="shared" si="20"/>
        <v>0</v>
      </c>
      <c r="BT73" s="26">
        <f t="shared" si="21"/>
        <v>182518.4226966468</v>
      </c>
      <c r="BU73" s="26">
        <f t="shared" si="22"/>
        <v>452736.45376689639</v>
      </c>
      <c r="BV73" s="25">
        <f t="shared" si="23"/>
        <v>0</v>
      </c>
      <c r="BW73" s="25">
        <f t="shared" si="23"/>
        <v>0</v>
      </c>
      <c r="BX73" s="26">
        <f t="shared" si="24"/>
        <v>452736.45376689639</v>
      </c>
      <c r="BY73" s="26">
        <f t="shared" si="25"/>
        <v>974791.29376689647</v>
      </c>
      <c r="BZ73" s="25">
        <f t="shared" si="25"/>
        <v>0</v>
      </c>
      <c r="CA73" s="25">
        <f t="shared" si="25"/>
        <v>0</v>
      </c>
      <c r="CB73" s="26">
        <f t="shared" si="26"/>
        <v>974791.29376689647</v>
      </c>
    </row>
    <row r="74" spans="1:80" ht="15">
      <c r="A74" s="19">
        <v>66</v>
      </c>
      <c r="B74" s="37" t="s">
        <v>167</v>
      </c>
      <c r="C74" s="21" t="s">
        <v>59</v>
      </c>
      <c r="D74" s="22" t="s">
        <v>168</v>
      </c>
      <c r="E74" s="23">
        <v>208971.24</v>
      </c>
      <c r="F74" s="23">
        <v>3000</v>
      </c>
      <c r="G74" s="24"/>
      <c r="H74" s="22">
        <f t="shared" ref="H74:H137" si="31">E74+F74+G74</f>
        <v>211971.24</v>
      </c>
      <c r="I74" s="25">
        <v>211067.54</v>
      </c>
      <c r="J74" s="25">
        <v>3080</v>
      </c>
      <c r="K74" s="25"/>
      <c r="L74" s="26">
        <f t="shared" ref="L74:L137" si="32">I74+J74+K74</f>
        <v>214147.54</v>
      </c>
      <c r="M74" s="26">
        <v>212915.72</v>
      </c>
      <c r="N74" s="25">
        <v>3080</v>
      </c>
      <c r="O74" s="25">
        <v>0</v>
      </c>
      <c r="P74" s="26">
        <f t="shared" ref="P74:P137" si="33">M74+N74+O74</f>
        <v>215995.72</v>
      </c>
      <c r="Q74" s="26">
        <f t="shared" si="27"/>
        <v>632954.5</v>
      </c>
      <c r="R74" s="25">
        <f t="shared" si="27"/>
        <v>9160</v>
      </c>
      <c r="S74" s="25">
        <f t="shared" si="27"/>
        <v>0</v>
      </c>
      <c r="T74" s="26">
        <f t="shared" ref="T74:T137" si="34">Q74+R74+S74</f>
        <v>642114.5</v>
      </c>
      <c r="U74" s="26">
        <v>232971.09</v>
      </c>
      <c r="V74" s="25">
        <v>5880</v>
      </c>
      <c r="W74" s="25">
        <v>0</v>
      </c>
      <c r="X74" s="26">
        <f t="shared" ref="X74:X137" si="35">U74+V74+W74</f>
        <v>238851.09</v>
      </c>
      <c r="Y74" s="26">
        <v>208356.24</v>
      </c>
      <c r="Z74" s="25">
        <v>3080</v>
      </c>
      <c r="AA74" s="25">
        <v>0</v>
      </c>
      <c r="AB74" s="26">
        <f t="shared" ref="AB74:AB137" si="36">Y74+Z74+AA74</f>
        <v>211436.24</v>
      </c>
      <c r="AC74" s="26">
        <v>211450.87</v>
      </c>
      <c r="AD74" s="25">
        <v>3120</v>
      </c>
      <c r="AE74" s="25">
        <v>0</v>
      </c>
      <c r="AF74" s="26">
        <f t="shared" ref="AF74:AF137" si="37">AC74+AD74+AE74</f>
        <v>214570.87</v>
      </c>
      <c r="AG74" s="26">
        <f t="shared" si="28"/>
        <v>652778.19999999995</v>
      </c>
      <c r="AH74" s="25">
        <f t="shared" si="28"/>
        <v>12080</v>
      </c>
      <c r="AI74" s="25">
        <f t="shared" si="28"/>
        <v>0</v>
      </c>
      <c r="AJ74" s="26">
        <f t="shared" ref="AJ74:AJ137" si="38">AG74+AH74+AI74</f>
        <v>664858.19999999995</v>
      </c>
      <c r="AK74" s="26">
        <f t="shared" si="29"/>
        <v>1285732.7</v>
      </c>
      <c r="AL74" s="25">
        <f t="shared" si="29"/>
        <v>21240</v>
      </c>
      <c r="AM74" s="25">
        <f t="shared" si="29"/>
        <v>0</v>
      </c>
      <c r="AN74" s="26">
        <f t="shared" ref="AN74:AN137" si="39">AK74+AL74+AM74</f>
        <v>1306972.7</v>
      </c>
      <c r="AO74" s="26">
        <v>220756.16</v>
      </c>
      <c r="AP74" s="25">
        <v>4720</v>
      </c>
      <c r="AQ74" s="25">
        <v>0</v>
      </c>
      <c r="AR74" s="26">
        <f t="shared" ref="AR74:AR137" si="40">AO74+AP74+AQ74</f>
        <v>225476.16</v>
      </c>
      <c r="AS74" s="26">
        <v>204158.04</v>
      </c>
      <c r="AT74" s="25">
        <v>8160</v>
      </c>
      <c r="AU74" s="25">
        <v>0</v>
      </c>
      <c r="AV74" s="26">
        <f t="shared" si="30"/>
        <v>212318.04</v>
      </c>
      <c r="AW74" s="26">
        <v>238377.19569057971</v>
      </c>
      <c r="AX74" s="25">
        <v>8880.5945730527983</v>
      </c>
      <c r="AY74" s="25">
        <v>0</v>
      </c>
      <c r="AZ74" s="26">
        <f t="shared" ref="AZ74:AZ88" si="41">AW74+AX74+AY74</f>
        <v>247257.79026363252</v>
      </c>
      <c r="BA74" s="26">
        <f t="shared" ref="BA74:BC137" si="42">+AO74+AS74+AW74</f>
        <v>663291.39569057967</v>
      </c>
      <c r="BB74" s="25">
        <f t="shared" si="42"/>
        <v>21760.594573052796</v>
      </c>
      <c r="BC74" s="25">
        <f t="shared" si="42"/>
        <v>0</v>
      </c>
      <c r="BD74" s="26">
        <f t="shared" ref="BD74:BD88" si="43">BA74+BB74+BC74</f>
        <v>685051.9902636325</v>
      </c>
      <c r="BE74" s="26">
        <f>+VLOOKUP(B74,'[1]alocare L+AP'!B:M,12,0)</f>
        <v>159236.9737</v>
      </c>
      <c r="BF74" s="25">
        <f>+VLOOKUP(B74,[1]ap!B:K,10,0)</f>
        <v>7526.0109599999996</v>
      </c>
      <c r="BG74" s="25"/>
      <c r="BH74" s="26">
        <f t="shared" ref="BH74:BH88" si="44">BE74+BF74+BG74</f>
        <v>166762.98466000002</v>
      </c>
      <c r="BI74" s="26">
        <f>+VLOOKUP(B74,'[1]alocare L+AP'!B:N,13,0)</f>
        <v>141894.33299999998</v>
      </c>
      <c r="BJ74" s="25">
        <f>+VLOOKUP(B74,[1]ap!B:L,11,0)</f>
        <v>6706.3463999999994</v>
      </c>
      <c r="BK74" s="25"/>
      <c r="BL74" s="26">
        <f t="shared" ref="BL74:BL88" si="45">BI74+BJ74+BK74</f>
        <v>148600.67939999999</v>
      </c>
      <c r="BM74" s="26">
        <f>+VLOOKUP(B74,'[1]alocare L+AP'!B:O,14,0)</f>
        <v>117963.5620678655</v>
      </c>
      <c r="BN74" s="25">
        <f>+VLOOKUP(B74,[1]ap!B:M,12,0)</f>
        <v>5575.3072943723992</v>
      </c>
      <c r="BO74" s="25"/>
      <c r="BP74" s="26">
        <f t="shared" ref="BP74:BP88" si="46">BM74+BN74+BO74</f>
        <v>123538.86936223789</v>
      </c>
      <c r="BQ74" s="26">
        <f t="shared" ref="BQ74:BS137" si="47">+BE74+BI74+BM74</f>
        <v>419094.86876786547</v>
      </c>
      <c r="BR74" s="25">
        <f t="shared" si="47"/>
        <v>19807.664654372398</v>
      </c>
      <c r="BS74" s="25">
        <f t="shared" si="47"/>
        <v>0</v>
      </c>
      <c r="BT74" s="26">
        <f t="shared" ref="BT74:BT88" si="48">BQ74+BR74+BS74</f>
        <v>438902.53342223784</v>
      </c>
      <c r="BU74" s="26">
        <f t="shared" ref="BU74:BU137" si="49">+BA74+BQ74</f>
        <v>1082386.2644584451</v>
      </c>
      <c r="BV74" s="25">
        <f t="shared" ref="BV74:BW137" si="50">+BR74+BB74</f>
        <v>41568.259227425195</v>
      </c>
      <c r="BW74" s="25">
        <f t="shared" si="50"/>
        <v>0</v>
      </c>
      <c r="BX74" s="26">
        <f t="shared" ref="BX74:BX88" si="51">BU74+BV74+BW74</f>
        <v>1123954.5236858702</v>
      </c>
      <c r="BY74" s="26">
        <f t="shared" ref="BY74:CA137" si="52">+BU74+AK74</f>
        <v>2368118.9644584451</v>
      </c>
      <c r="BZ74" s="25">
        <f t="shared" si="52"/>
        <v>62808.259227425195</v>
      </c>
      <c r="CA74" s="25">
        <f t="shared" si="52"/>
        <v>0</v>
      </c>
      <c r="CB74" s="26">
        <f t="shared" ref="CB74:CB88" si="53">BY74+BZ74+CA74</f>
        <v>2430927.2236858704</v>
      </c>
    </row>
    <row r="75" spans="1:80" ht="29.25">
      <c r="A75" s="19">
        <v>67</v>
      </c>
      <c r="B75" s="20" t="s">
        <v>169</v>
      </c>
      <c r="C75" s="21" t="s">
        <v>36</v>
      </c>
      <c r="D75" s="22" t="s">
        <v>170</v>
      </c>
      <c r="E75" s="23">
        <v>86294</v>
      </c>
      <c r="F75" s="23">
        <v>0</v>
      </c>
      <c r="G75" s="24">
        <v>0</v>
      </c>
      <c r="H75" s="22">
        <f t="shared" si="31"/>
        <v>86294</v>
      </c>
      <c r="I75" s="25">
        <v>86690.74</v>
      </c>
      <c r="J75" s="25">
        <v>0</v>
      </c>
      <c r="K75" s="25">
        <v>0</v>
      </c>
      <c r="L75" s="26">
        <f t="shared" si="32"/>
        <v>86690.74</v>
      </c>
      <c r="M75" s="26">
        <v>87322.8</v>
      </c>
      <c r="N75" s="25">
        <v>0</v>
      </c>
      <c r="O75" s="25">
        <v>0</v>
      </c>
      <c r="P75" s="26">
        <f t="shared" si="33"/>
        <v>87322.8</v>
      </c>
      <c r="Q75" s="26">
        <f t="shared" si="27"/>
        <v>260307.53999999998</v>
      </c>
      <c r="R75" s="25">
        <f t="shared" si="27"/>
        <v>0</v>
      </c>
      <c r="S75" s="25">
        <f t="shared" si="27"/>
        <v>0</v>
      </c>
      <c r="T75" s="26">
        <f t="shared" si="34"/>
        <v>260307.53999999998</v>
      </c>
      <c r="U75" s="26">
        <v>96609.22</v>
      </c>
      <c r="V75" s="25">
        <v>0</v>
      </c>
      <c r="W75" s="25">
        <v>0</v>
      </c>
      <c r="X75" s="26">
        <f t="shared" si="35"/>
        <v>96609.22</v>
      </c>
      <c r="Y75" s="26">
        <v>87710.63</v>
      </c>
      <c r="Z75" s="25">
        <v>0</v>
      </c>
      <c r="AA75" s="25">
        <v>0</v>
      </c>
      <c r="AB75" s="26">
        <f t="shared" si="36"/>
        <v>87710.63</v>
      </c>
      <c r="AC75" s="26">
        <v>87706.65</v>
      </c>
      <c r="AD75" s="25">
        <v>0</v>
      </c>
      <c r="AE75" s="25">
        <v>0</v>
      </c>
      <c r="AF75" s="26">
        <f t="shared" si="37"/>
        <v>87706.65</v>
      </c>
      <c r="AG75" s="26">
        <f t="shared" si="28"/>
        <v>272026.5</v>
      </c>
      <c r="AH75" s="25">
        <f t="shared" si="28"/>
        <v>0</v>
      </c>
      <c r="AI75" s="25">
        <f t="shared" si="28"/>
        <v>0</v>
      </c>
      <c r="AJ75" s="26">
        <f t="shared" si="38"/>
        <v>272026.5</v>
      </c>
      <c r="AK75" s="26">
        <f t="shared" si="29"/>
        <v>532334.04</v>
      </c>
      <c r="AL75" s="25">
        <f t="shared" si="29"/>
        <v>0</v>
      </c>
      <c r="AM75" s="25">
        <f t="shared" si="29"/>
        <v>0</v>
      </c>
      <c r="AN75" s="26">
        <f t="shared" si="39"/>
        <v>532334.04</v>
      </c>
      <c r="AO75" s="26">
        <v>102395.92</v>
      </c>
      <c r="AP75" s="25">
        <v>0</v>
      </c>
      <c r="AQ75" s="25">
        <v>0</v>
      </c>
      <c r="AR75" s="26">
        <f t="shared" si="40"/>
        <v>102395.92</v>
      </c>
      <c r="AS75" s="26">
        <v>100503.69</v>
      </c>
      <c r="AT75" s="25">
        <v>0</v>
      </c>
      <c r="AU75" s="25">
        <v>0</v>
      </c>
      <c r="AV75" s="26">
        <f t="shared" si="30"/>
        <v>100503.69</v>
      </c>
      <c r="AW75" s="26">
        <v>115875.39892425778</v>
      </c>
      <c r="AX75" s="25">
        <v>0</v>
      </c>
      <c r="AY75" s="25">
        <v>0</v>
      </c>
      <c r="AZ75" s="26">
        <f t="shared" si="41"/>
        <v>115875.39892425778</v>
      </c>
      <c r="BA75" s="26">
        <f t="shared" si="42"/>
        <v>318775.00892425777</v>
      </c>
      <c r="BB75" s="25">
        <f t="shared" si="42"/>
        <v>0</v>
      </c>
      <c r="BC75" s="25">
        <f t="shared" si="42"/>
        <v>0</v>
      </c>
      <c r="BD75" s="26">
        <f t="shared" si="43"/>
        <v>318775.00892425777</v>
      </c>
      <c r="BE75" s="26">
        <f>+VLOOKUP(B75,'[1]alocare L+AP'!B:M,12,0)</f>
        <v>79813.864279999994</v>
      </c>
      <c r="BF75" s="25"/>
      <c r="BG75" s="25"/>
      <c r="BH75" s="26">
        <f t="shared" si="44"/>
        <v>79813.864279999994</v>
      </c>
      <c r="BI75" s="26">
        <f>+VLOOKUP(B75,'[1]alocare L+AP'!B:N,13,0)</f>
        <v>71121.265199999994</v>
      </c>
      <c r="BJ75" s="25"/>
      <c r="BK75" s="25"/>
      <c r="BL75" s="26">
        <f t="shared" si="45"/>
        <v>71121.265199999994</v>
      </c>
      <c r="BM75" s="26">
        <f>+VLOOKUP(B75,'[1]alocare L+AP'!B:O,14,0)</f>
        <v>59126.51763030819</v>
      </c>
      <c r="BN75" s="25"/>
      <c r="BO75" s="25"/>
      <c r="BP75" s="26">
        <f t="shared" si="46"/>
        <v>59126.51763030819</v>
      </c>
      <c r="BQ75" s="26">
        <f t="shared" si="47"/>
        <v>210061.6471103082</v>
      </c>
      <c r="BR75" s="25">
        <f t="shared" si="47"/>
        <v>0</v>
      </c>
      <c r="BS75" s="25">
        <f t="shared" si="47"/>
        <v>0</v>
      </c>
      <c r="BT75" s="26">
        <f t="shared" si="48"/>
        <v>210061.6471103082</v>
      </c>
      <c r="BU75" s="26">
        <f t="shared" si="49"/>
        <v>528836.656034566</v>
      </c>
      <c r="BV75" s="25">
        <f t="shared" si="50"/>
        <v>0</v>
      </c>
      <c r="BW75" s="25">
        <f t="shared" si="50"/>
        <v>0</v>
      </c>
      <c r="BX75" s="26">
        <f t="shared" si="51"/>
        <v>528836.656034566</v>
      </c>
      <c r="BY75" s="26">
        <f t="shared" si="52"/>
        <v>1061170.696034566</v>
      </c>
      <c r="BZ75" s="25">
        <f t="shared" si="52"/>
        <v>0</v>
      </c>
      <c r="CA75" s="25">
        <f t="shared" si="52"/>
        <v>0</v>
      </c>
      <c r="CB75" s="26">
        <f t="shared" si="53"/>
        <v>1061170.696034566</v>
      </c>
    </row>
    <row r="76" spans="1:80" ht="15">
      <c r="A76" s="19">
        <v>68</v>
      </c>
      <c r="B76" s="20" t="s">
        <v>171</v>
      </c>
      <c r="C76" s="21" t="s">
        <v>36</v>
      </c>
      <c r="D76" s="22" t="s">
        <v>172</v>
      </c>
      <c r="E76" s="23">
        <v>56073.599999999999</v>
      </c>
      <c r="F76" s="23"/>
      <c r="G76" s="24"/>
      <c r="H76" s="22">
        <f t="shared" si="31"/>
        <v>56073.599999999999</v>
      </c>
      <c r="I76" s="25">
        <v>56287.040000000001</v>
      </c>
      <c r="J76" s="25"/>
      <c r="K76" s="25"/>
      <c r="L76" s="26">
        <f t="shared" si="32"/>
        <v>56287.040000000001</v>
      </c>
      <c r="M76" s="26">
        <v>56916.29</v>
      </c>
      <c r="N76" s="25">
        <v>0</v>
      </c>
      <c r="O76" s="25">
        <v>0</v>
      </c>
      <c r="P76" s="26">
        <f t="shared" si="33"/>
        <v>56916.29</v>
      </c>
      <c r="Q76" s="26">
        <f t="shared" si="27"/>
        <v>169276.93</v>
      </c>
      <c r="R76" s="25">
        <f t="shared" si="27"/>
        <v>0</v>
      </c>
      <c r="S76" s="25">
        <f t="shared" si="27"/>
        <v>0</v>
      </c>
      <c r="T76" s="26">
        <f t="shared" si="34"/>
        <v>169276.93</v>
      </c>
      <c r="U76" s="26">
        <v>61889.39</v>
      </c>
      <c r="V76" s="25">
        <v>0</v>
      </c>
      <c r="W76" s="25">
        <v>0</v>
      </c>
      <c r="X76" s="26">
        <f t="shared" si="35"/>
        <v>61889.39</v>
      </c>
      <c r="Y76" s="26">
        <v>57188.17</v>
      </c>
      <c r="Z76" s="25">
        <v>0</v>
      </c>
      <c r="AA76" s="25">
        <v>0</v>
      </c>
      <c r="AB76" s="26">
        <f t="shared" si="36"/>
        <v>57188.17</v>
      </c>
      <c r="AC76" s="26">
        <v>57026.44</v>
      </c>
      <c r="AD76" s="25">
        <v>0</v>
      </c>
      <c r="AE76" s="25">
        <v>0</v>
      </c>
      <c r="AF76" s="26">
        <f t="shared" si="37"/>
        <v>57026.44</v>
      </c>
      <c r="AG76" s="26">
        <f t="shared" si="28"/>
        <v>176104</v>
      </c>
      <c r="AH76" s="25">
        <f t="shared" si="28"/>
        <v>0</v>
      </c>
      <c r="AI76" s="25">
        <f t="shared" si="28"/>
        <v>0</v>
      </c>
      <c r="AJ76" s="26">
        <f t="shared" si="38"/>
        <v>176104</v>
      </c>
      <c r="AK76" s="26">
        <f t="shared" si="29"/>
        <v>345380.93</v>
      </c>
      <c r="AL76" s="25">
        <f t="shared" si="29"/>
        <v>0</v>
      </c>
      <c r="AM76" s="25">
        <f t="shared" si="29"/>
        <v>0</v>
      </c>
      <c r="AN76" s="26">
        <f t="shared" si="39"/>
        <v>345380.93</v>
      </c>
      <c r="AO76" s="26">
        <v>57265.06</v>
      </c>
      <c r="AP76" s="25"/>
      <c r="AQ76" s="25"/>
      <c r="AR76" s="26">
        <f t="shared" si="40"/>
        <v>57265.06</v>
      </c>
      <c r="AS76" s="26">
        <v>40486.25</v>
      </c>
      <c r="AT76" s="25">
        <v>0</v>
      </c>
      <c r="AU76" s="25">
        <v>0</v>
      </c>
      <c r="AV76" s="26">
        <f t="shared" si="30"/>
        <v>40486.25</v>
      </c>
      <c r="AW76" s="26">
        <v>55232.8038733512</v>
      </c>
      <c r="AX76" s="25">
        <v>0</v>
      </c>
      <c r="AY76" s="25">
        <v>0</v>
      </c>
      <c r="AZ76" s="26">
        <f t="shared" si="41"/>
        <v>55232.8038733512</v>
      </c>
      <c r="BA76" s="26">
        <f t="shared" si="42"/>
        <v>152984.11387335119</v>
      </c>
      <c r="BB76" s="25">
        <f t="shared" si="42"/>
        <v>0</v>
      </c>
      <c r="BC76" s="25">
        <f t="shared" si="42"/>
        <v>0</v>
      </c>
      <c r="BD76" s="26">
        <f t="shared" si="43"/>
        <v>152984.11387335119</v>
      </c>
      <c r="BE76" s="26">
        <f>+VLOOKUP(B76,'[1]alocare L+AP'!B:M,12,0)</f>
        <v>46807.979340000005</v>
      </c>
      <c r="BF76" s="25"/>
      <c r="BG76" s="25"/>
      <c r="BH76" s="26">
        <f t="shared" si="44"/>
        <v>46807.979340000005</v>
      </c>
      <c r="BI76" s="26">
        <f>+VLOOKUP(B76,'[1]alocare L+AP'!B:N,13,0)</f>
        <v>41710.080600000001</v>
      </c>
      <c r="BJ76" s="25"/>
      <c r="BK76" s="25"/>
      <c r="BL76" s="26">
        <f t="shared" si="45"/>
        <v>41710.080600000001</v>
      </c>
      <c r="BM76" s="26">
        <f>+VLOOKUP(B76,'[1]alocare L+AP'!B:O,14,0)</f>
        <v>34675.589769422098</v>
      </c>
      <c r="BN76" s="25"/>
      <c r="BO76" s="25"/>
      <c r="BP76" s="26">
        <f t="shared" si="46"/>
        <v>34675.589769422098</v>
      </c>
      <c r="BQ76" s="26">
        <f t="shared" si="47"/>
        <v>123193.64970942211</v>
      </c>
      <c r="BR76" s="25">
        <f t="shared" si="47"/>
        <v>0</v>
      </c>
      <c r="BS76" s="25">
        <f t="shared" si="47"/>
        <v>0</v>
      </c>
      <c r="BT76" s="26">
        <f t="shared" si="48"/>
        <v>123193.64970942211</v>
      </c>
      <c r="BU76" s="26">
        <f t="shared" si="49"/>
        <v>276177.76358277327</v>
      </c>
      <c r="BV76" s="25">
        <f t="shared" si="50"/>
        <v>0</v>
      </c>
      <c r="BW76" s="25">
        <f t="shared" si="50"/>
        <v>0</v>
      </c>
      <c r="BX76" s="26">
        <f t="shared" si="51"/>
        <v>276177.76358277327</v>
      </c>
      <c r="BY76" s="26">
        <f t="shared" si="52"/>
        <v>621558.69358277321</v>
      </c>
      <c r="BZ76" s="25">
        <f t="shared" si="52"/>
        <v>0</v>
      </c>
      <c r="CA76" s="25">
        <f t="shared" si="52"/>
        <v>0</v>
      </c>
      <c r="CB76" s="26">
        <f t="shared" si="53"/>
        <v>621558.69358277321</v>
      </c>
    </row>
    <row r="77" spans="1:80" ht="15">
      <c r="A77" s="19">
        <v>69</v>
      </c>
      <c r="B77" s="37" t="s">
        <v>173</v>
      </c>
      <c r="C77" s="27" t="s">
        <v>51</v>
      </c>
      <c r="D77" s="22" t="s">
        <v>174</v>
      </c>
      <c r="E77" s="23">
        <v>0</v>
      </c>
      <c r="F77" s="23">
        <v>0</v>
      </c>
      <c r="G77" s="24">
        <v>46285</v>
      </c>
      <c r="H77" s="22">
        <f t="shared" si="31"/>
        <v>46285</v>
      </c>
      <c r="I77" s="25">
        <v>0</v>
      </c>
      <c r="J77" s="25">
        <v>0</v>
      </c>
      <c r="K77" s="25">
        <v>48625</v>
      </c>
      <c r="L77" s="26">
        <f t="shared" si="32"/>
        <v>48625</v>
      </c>
      <c r="M77" s="26">
        <v>0</v>
      </c>
      <c r="N77" s="25">
        <v>0</v>
      </c>
      <c r="O77" s="25">
        <v>47495</v>
      </c>
      <c r="P77" s="26">
        <f t="shared" si="33"/>
        <v>47495</v>
      </c>
      <c r="Q77" s="26">
        <f t="shared" si="27"/>
        <v>0</v>
      </c>
      <c r="R77" s="25">
        <f t="shared" si="27"/>
        <v>0</v>
      </c>
      <c r="S77" s="25">
        <f t="shared" si="27"/>
        <v>142405</v>
      </c>
      <c r="T77" s="26">
        <f t="shared" si="34"/>
        <v>142405</v>
      </c>
      <c r="U77" s="26">
        <v>0</v>
      </c>
      <c r="V77" s="25">
        <v>0</v>
      </c>
      <c r="W77" s="25">
        <v>52595</v>
      </c>
      <c r="X77" s="26">
        <f t="shared" si="35"/>
        <v>52595</v>
      </c>
      <c r="Y77" s="26">
        <v>0</v>
      </c>
      <c r="Z77" s="25">
        <v>0</v>
      </c>
      <c r="AA77" s="25">
        <v>47785</v>
      </c>
      <c r="AB77" s="26">
        <f t="shared" si="36"/>
        <v>47785</v>
      </c>
      <c r="AC77" s="26">
        <v>0</v>
      </c>
      <c r="AD77" s="25">
        <v>0</v>
      </c>
      <c r="AE77" s="25">
        <v>47760</v>
      </c>
      <c r="AF77" s="26">
        <f t="shared" si="37"/>
        <v>47760</v>
      </c>
      <c r="AG77" s="26">
        <f t="shared" si="28"/>
        <v>0</v>
      </c>
      <c r="AH77" s="25">
        <f t="shared" si="28"/>
        <v>0</v>
      </c>
      <c r="AI77" s="25">
        <f t="shared" si="28"/>
        <v>148140</v>
      </c>
      <c r="AJ77" s="26">
        <f t="shared" si="38"/>
        <v>148140</v>
      </c>
      <c r="AK77" s="26">
        <f t="shared" si="29"/>
        <v>0</v>
      </c>
      <c r="AL77" s="25">
        <f t="shared" si="29"/>
        <v>0</v>
      </c>
      <c r="AM77" s="25">
        <f t="shared" si="29"/>
        <v>290545</v>
      </c>
      <c r="AN77" s="26">
        <f t="shared" si="39"/>
        <v>290545</v>
      </c>
      <c r="AO77" s="26">
        <v>0</v>
      </c>
      <c r="AP77" s="25">
        <v>0</v>
      </c>
      <c r="AQ77" s="25">
        <v>65460</v>
      </c>
      <c r="AR77" s="26">
        <f t="shared" si="40"/>
        <v>65460</v>
      </c>
      <c r="AS77" s="26">
        <v>0</v>
      </c>
      <c r="AT77" s="25">
        <v>0</v>
      </c>
      <c r="AU77" s="25">
        <v>42470</v>
      </c>
      <c r="AV77" s="26">
        <f t="shared" si="30"/>
        <v>42470</v>
      </c>
      <c r="AW77" s="26">
        <v>0</v>
      </c>
      <c r="AX77" s="25">
        <v>0</v>
      </c>
      <c r="AY77" s="25">
        <v>44040.548115810401</v>
      </c>
      <c r="AZ77" s="26">
        <f t="shared" si="41"/>
        <v>44040.548115810401</v>
      </c>
      <c r="BA77" s="26">
        <f t="shared" si="42"/>
        <v>0</v>
      </c>
      <c r="BB77" s="25">
        <f t="shared" si="42"/>
        <v>0</v>
      </c>
      <c r="BC77" s="25">
        <f t="shared" si="42"/>
        <v>151970.54811581041</v>
      </c>
      <c r="BD77" s="26">
        <f t="shared" si="43"/>
        <v>151970.54811581041</v>
      </c>
      <c r="BE77" s="26"/>
      <c r="BF77" s="25"/>
      <c r="BG77" s="25">
        <f>+VLOOKUP(B77,'[1]alocare RX'!B:M,12,0)</f>
        <v>37322.911780000002</v>
      </c>
      <c r="BH77" s="26">
        <f t="shared" si="44"/>
        <v>37322.911780000002</v>
      </c>
      <c r="BI77" s="26"/>
      <c r="BJ77" s="25"/>
      <c r="BK77" s="25">
        <f>+VLOOKUP(B77,'[1]alocare RX'!B:N,13,0)</f>
        <v>33258.040200000003</v>
      </c>
      <c r="BL77" s="26">
        <f t="shared" si="45"/>
        <v>33258.040200000003</v>
      </c>
      <c r="BM77" s="26"/>
      <c r="BN77" s="25"/>
      <c r="BO77" s="25">
        <f>+VLOOKUP(B77,'[1]alocare RX'!B:O,14,0)</f>
        <v>27649.003356520701</v>
      </c>
      <c r="BP77" s="26">
        <f t="shared" si="46"/>
        <v>27649.003356520701</v>
      </c>
      <c r="BQ77" s="26">
        <f t="shared" si="47"/>
        <v>0</v>
      </c>
      <c r="BR77" s="25">
        <f t="shared" si="47"/>
        <v>0</v>
      </c>
      <c r="BS77" s="25">
        <f t="shared" si="47"/>
        <v>98229.95533652071</v>
      </c>
      <c r="BT77" s="26">
        <f t="shared" si="48"/>
        <v>98229.95533652071</v>
      </c>
      <c r="BU77" s="26">
        <f t="shared" si="49"/>
        <v>0</v>
      </c>
      <c r="BV77" s="25">
        <f t="shared" si="50"/>
        <v>0</v>
      </c>
      <c r="BW77" s="25">
        <f t="shared" si="50"/>
        <v>250200.50345233112</v>
      </c>
      <c r="BX77" s="26">
        <f t="shared" si="51"/>
        <v>250200.50345233112</v>
      </c>
      <c r="BY77" s="26">
        <f t="shared" si="52"/>
        <v>0</v>
      </c>
      <c r="BZ77" s="25">
        <f t="shared" si="52"/>
        <v>0</v>
      </c>
      <c r="CA77" s="25">
        <f t="shared" si="52"/>
        <v>540745.50345233106</v>
      </c>
      <c r="CB77" s="26">
        <f t="shared" si="53"/>
        <v>540745.50345233106</v>
      </c>
    </row>
    <row r="78" spans="1:80" ht="15">
      <c r="A78" s="19">
        <v>70</v>
      </c>
      <c r="B78" s="37" t="s">
        <v>175</v>
      </c>
      <c r="C78" s="21" t="s">
        <v>36</v>
      </c>
      <c r="D78" s="22" t="s">
        <v>176</v>
      </c>
      <c r="E78" s="23">
        <v>291724.21000000002</v>
      </c>
      <c r="F78" s="23">
        <v>0</v>
      </c>
      <c r="G78" s="24">
        <v>0</v>
      </c>
      <c r="H78" s="22">
        <f t="shared" si="31"/>
        <v>291724.21000000002</v>
      </c>
      <c r="I78" s="25">
        <v>293177.09999999998</v>
      </c>
      <c r="J78" s="25">
        <v>0</v>
      </c>
      <c r="K78" s="25">
        <v>0</v>
      </c>
      <c r="L78" s="26">
        <f t="shared" si="32"/>
        <v>293177.09999999998</v>
      </c>
      <c r="M78" s="26">
        <v>295445.07</v>
      </c>
      <c r="N78" s="25">
        <v>0</v>
      </c>
      <c r="O78" s="25">
        <v>0</v>
      </c>
      <c r="P78" s="26">
        <f t="shared" si="33"/>
        <v>295445.07</v>
      </c>
      <c r="Q78" s="26">
        <f t="shared" si="27"/>
        <v>880346.38000000012</v>
      </c>
      <c r="R78" s="25">
        <f t="shared" si="27"/>
        <v>0</v>
      </c>
      <c r="S78" s="25">
        <f t="shared" si="27"/>
        <v>0</v>
      </c>
      <c r="T78" s="26">
        <f t="shared" si="34"/>
        <v>880346.38000000012</v>
      </c>
      <c r="U78" s="26">
        <v>356383.96</v>
      </c>
      <c r="V78" s="25">
        <v>0</v>
      </c>
      <c r="W78" s="25">
        <v>0</v>
      </c>
      <c r="X78" s="26">
        <f t="shared" si="35"/>
        <v>356383.96</v>
      </c>
      <c r="Y78" s="26">
        <v>296347.71999999997</v>
      </c>
      <c r="Z78" s="25">
        <v>0</v>
      </c>
      <c r="AA78" s="25">
        <v>0</v>
      </c>
      <c r="AB78" s="26">
        <f t="shared" si="36"/>
        <v>296347.71999999997</v>
      </c>
      <c r="AC78" s="26">
        <v>266923.82</v>
      </c>
      <c r="AD78" s="25">
        <v>0</v>
      </c>
      <c r="AE78" s="25">
        <v>0</v>
      </c>
      <c r="AF78" s="26">
        <f t="shared" si="37"/>
        <v>266923.82</v>
      </c>
      <c r="AG78" s="26">
        <f t="shared" si="28"/>
        <v>919655.5</v>
      </c>
      <c r="AH78" s="25">
        <f t="shared" si="28"/>
        <v>0</v>
      </c>
      <c r="AI78" s="25">
        <f t="shared" si="28"/>
        <v>0</v>
      </c>
      <c r="AJ78" s="26">
        <f t="shared" si="38"/>
        <v>919655.5</v>
      </c>
      <c r="AK78" s="26">
        <f t="shared" si="29"/>
        <v>1800001.8800000001</v>
      </c>
      <c r="AL78" s="25">
        <f t="shared" si="29"/>
        <v>0</v>
      </c>
      <c r="AM78" s="25">
        <f t="shared" si="29"/>
        <v>0</v>
      </c>
      <c r="AN78" s="26">
        <f t="shared" si="39"/>
        <v>1800001.8800000001</v>
      </c>
      <c r="AO78" s="26">
        <v>346054.18</v>
      </c>
      <c r="AP78" s="25">
        <v>0</v>
      </c>
      <c r="AQ78" s="25">
        <v>0</v>
      </c>
      <c r="AR78" s="26">
        <f t="shared" si="40"/>
        <v>346054.18</v>
      </c>
      <c r="AS78" s="26">
        <v>291442.86</v>
      </c>
      <c r="AT78" s="25">
        <v>0</v>
      </c>
      <c r="AU78" s="25">
        <v>0</v>
      </c>
      <c r="AV78" s="26">
        <f t="shared" si="30"/>
        <v>291442.86</v>
      </c>
      <c r="AW78" s="26">
        <v>340235.11484158714</v>
      </c>
      <c r="AX78" s="25">
        <v>0</v>
      </c>
      <c r="AY78" s="25">
        <v>0</v>
      </c>
      <c r="AZ78" s="26">
        <f t="shared" si="41"/>
        <v>340235.11484158714</v>
      </c>
      <c r="BA78" s="26">
        <f t="shared" si="42"/>
        <v>977732.15484158718</v>
      </c>
      <c r="BB78" s="25">
        <f t="shared" si="42"/>
        <v>0</v>
      </c>
      <c r="BC78" s="25">
        <f t="shared" si="42"/>
        <v>0</v>
      </c>
      <c r="BD78" s="26">
        <f t="shared" si="43"/>
        <v>977732.15484158718</v>
      </c>
      <c r="BE78" s="26">
        <f>+VLOOKUP(B78,'[1]alocare L+AP'!B:M,12,0)</f>
        <v>227381.09396</v>
      </c>
      <c r="BF78" s="25"/>
      <c r="BG78" s="25"/>
      <c r="BH78" s="26">
        <f t="shared" si="44"/>
        <v>227381.09396</v>
      </c>
      <c r="BI78" s="26">
        <f>+VLOOKUP(B78,'[1]alocare L+AP'!B:N,13,0)</f>
        <v>202616.81639999998</v>
      </c>
      <c r="BJ78" s="25"/>
      <c r="BK78" s="25"/>
      <c r="BL78" s="26">
        <f t="shared" si="45"/>
        <v>202616.81639999998</v>
      </c>
      <c r="BM78" s="26">
        <f>+VLOOKUP(B78,'[1]alocare L+AP'!B:O,14,0)</f>
        <v>168445.0738240174</v>
      </c>
      <c r="BN78" s="25"/>
      <c r="BO78" s="25"/>
      <c r="BP78" s="26">
        <f t="shared" si="46"/>
        <v>168445.0738240174</v>
      </c>
      <c r="BQ78" s="26">
        <f t="shared" si="47"/>
        <v>598442.9841840174</v>
      </c>
      <c r="BR78" s="25">
        <f t="shared" si="47"/>
        <v>0</v>
      </c>
      <c r="BS78" s="25">
        <f t="shared" si="47"/>
        <v>0</v>
      </c>
      <c r="BT78" s="26">
        <f t="shared" si="48"/>
        <v>598442.9841840174</v>
      </c>
      <c r="BU78" s="26">
        <f t="shared" si="49"/>
        <v>1576175.1390256046</v>
      </c>
      <c r="BV78" s="25">
        <f t="shared" si="50"/>
        <v>0</v>
      </c>
      <c r="BW78" s="25">
        <f t="shared" si="50"/>
        <v>0</v>
      </c>
      <c r="BX78" s="26">
        <f t="shared" si="51"/>
        <v>1576175.1390256046</v>
      </c>
      <c r="BY78" s="26">
        <f t="shared" si="52"/>
        <v>3376177.0190256047</v>
      </c>
      <c r="BZ78" s="25">
        <f t="shared" si="52"/>
        <v>0</v>
      </c>
      <c r="CA78" s="25">
        <f t="shared" si="52"/>
        <v>0</v>
      </c>
      <c r="CB78" s="26">
        <f t="shared" si="53"/>
        <v>3376177.0190256047</v>
      </c>
    </row>
    <row r="79" spans="1:80" ht="15">
      <c r="A79" s="19">
        <v>71</v>
      </c>
      <c r="B79" s="37" t="s">
        <v>177</v>
      </c>
      <c r="C79" s="21" t="s">
        <v>30</v>
      </c>
      <c r="D79" s="22" t="s">
        <v>178</v>
      </c>
      <c r="E79" s="23">
        <v>84592.93</v>
      </c>
      <c r="F79" s="23"/>
      <c r="G79" s="24">
        <v>19572</v>
      </c>
      <c r="H79" s="22">
        <f t="shared" si="31"/>
        <v>104164.93</v>
      </c>
      <c r="I79" s="25">
        <v>84982.5</v>
      </c>
      <c r="J79" s="25"/>
      <c r="K79" s="25">
        <v>19601</v>
      </c>
      <c r="L79" s="26">
        <f t="shared" si="32"/>
        <v>104583.5</v>
      </c>
      <c r="M79" s="26">
        <v>85698.9</v>
      </c>
      <c r="N79" s="25"/>
      <c r="O79" s="25">
        <v>19661</v>
      </c>
      <c r="P79" s="26">
        <f t="shared" si="33"/>
        <v>105359.9</v>
      </c>
      <c r="Q79" s="26">
        <f t="shared" si="27"/>
        <v>255274.33</v>
      </c>
      <c r="R79" s="25">
        <f t="shared" si="27"/>
        <v>0</v>
      </c>
      <c r="S79" s="25">
        <f t="shared" si="27"/>
        <v>58834</v>
      </c>
      <c r="T79" s="26">
        <f t="shared" si="34"/>
        <v>314108.32999999996</v>
      </c>
      <c r="U79" s="26">
        <v>103176.36</v>
      </c>
      <c r="V79" s="25"/>
      <c r="W79" s="25">
        <v>21365</v>
      </c>
      <c r="X79" s="26">
        <f t="shared" si="35"/>
        <v>124541.36</v>
      </c>
      <c r="Y79" s="26">
        <v>86028.73</v>
      </c>
      <c r="Z79" s="25"/>
      <c r="AA79" s="25">
        <v>20201</v>
      </c>
      <c r="AB79" s="26">
        <f t="shared" si="36"/>
        <v>106229.73</v>
      </c>
      <c r="AC79" s="26">
        <v>77419</v>
      </c>
      <c r="AD79" s="25"/>
      <c r="AE79" s="25">
        <v>18306</v>
      </c>
      <c r="AF79" s="26">
        <f t="shared" si="37"/>
        <v>95725</v>
      </c>
      <c r="AG79" s="26">
        <f t="shared" si="28"/>
        <v>266624.08999999997</v>
      </c>
      <c r="AH79" s="25">
        <f t="shared" si="28"/>
        <v>0</v>
      </c>
      <c r="AI79" s="25">
        <f t="shared" si="28"/>
        <v>59872</v>
      </c>
      <c r="AJ79" s="26">
        <f t="shared" si="38"/>
        <v>326496.08999999997</v>
      </c>
      <c r="AK79" s="26">
        <f t="shared" si="29"/>
        <v>521898.41999999993</v>
      </c>
      <c r="AL79" s="25">
        <f t="shared" si="29"/>
        <v>0</v>
      </c>
      <c r="AM79" s="25">
        <f t="shared" si="29"/>
        <v>118706</v>
      </c>
      <c r="AN79" s="26">
        <f t="shared" si="39"/>
        <v>640604.41999999993</v>
      </c>
      <c r="AO79" s="26">
        <v>100473.43</v>
      </c>
      <c r="AP79" s="25"/>
      <c r="AQ79" s="25">
        <v>19338</v>
      </c>
      <c r="AR79" s="26">
        <f t="shared" si="40"/>
        <v>119811.43</v>
      </c>
      <c r="AS79" s="26">
        <v>91719.28</v>
      </c>
      <c r="AT79" s="25"/>
      <c r="AU79" s="25">
        <v>18365</v>
      </c>
      <c r="AV79" s="26">
        <f t="shared" si="30"/>
        <v>110084.28</v>
      </c>
      <c r="AW79" s="26">
        <v>91631.371706646387</v>
      </c>
      <c r="AX79" s="25">
        <v>0</v>
      </c>
      <c r="AY79" s="25">
        <v>19110.4157495328</v>
      </c>
      <c r="AZ79" s="26">
        <f t="shared" si="41"/>
        <v>110741.78745617918</v>
      </c>
      <c r="BA79" s="26">
        <f t="shared" si="42"/>
        <v>283824.08170664636</v>
      </c>
      <c r="BB79" s="25">
        <f t="shared" si="42"/>
        <v>0</v>
      </c>
      <c r="BC79" s="25">
        <f t="shared" si="42"/>
        <v>56813.415749532796</v>
      </c>
      <c r="BD79" s="26">
        <f t="shared" si="43"/>
        <v>340637.49745617918</v>
      </c>
      <c r="BE79" s="26">
        <f>+VLOOKUP(B79,'[1]alocare L+AP'!B:M,12,0)</f>
        <v>66135.76758</v>
      </c>
      <c r="BF79" s="25"/>
      <c r="BG79" s="25">
        <f>+VLOOKUP(B79,'[1]alocare RX'!B:M,12,0)</f>
        <v>16195.446959999999</v>
      </c>
      <c r="BH79" s="26">
        <f t="shared" si="44"/>
        <v>82331.214540000001</v>
      </c>
      <c r="BI79" s="26">
        <f>+VLOOKUP(B79,'[1]alocare L+AP'!B:N,13,0)</f>
        <v>58932.862199999996</v>
      </c>
      <c r="BJ79" s="25"/>
      <c r="BK79" s="25">
        <f>+VLOOKUP(B79,'[1]alocare RX'!B:N,13,0)</f>
        <v>14431.586399999998</v>
      </c>
      <c r="BL79" s="26">
        <f t="shared" si="45"/>
        <v>73364.448599999989</v>
      </c>
      <c r="BM79" s="26">
        <f>+VLOOKUP(B79,'[1]alocare L+AP'!B:O,14,0)</f>
        <v>48993.713850197695</v>
      </c>
      <c r="BN79" s="25"/>
      <c r="BO79" s="25">
        <f>+VLOOKUP(B79,'[1]alocare RX'!B:O,14,0)</f>
        <v>11997.6696887124</v>
      </c>
      <c r="BP79" s="26">
        <f t="shared" si="46"/>
        <v>60991.383538910093</v>
      </c>
      <c r="BQ79" s="26">
        <f t="shared" si="47"/>
        <v>174062.34363019769</v>
      </c>
      <c r="BR79" s="25">
        <f t="shared" si="47"/>
        <v>0</v>
      </c>
      <c r="BS79" s="25">
        <f t="shared" si="47"/>
        <v>42624.703048712399</v>
      </c>
      <c r="BT79" s="26">
        <f t="shared" si="48"/>
        <v>216687.04667891009</v>
      </c>
      <c r="BU79" s="26">
        <f t="shared" si="49"/>
        <v>457886.42533684405</v>
      </c>
      <c r="BV79" s="25">
        <f t="shared" si="50"/>
        <v>0</v>
      </c>
      <c r="BW79" s="25">
        <f t="shared" si="50"/>
        <v>99438.118798245196</v>
      </c>
      <c r="BX79" s="26">
        <f t="shared" si="51"/>
        <v>557324.54413508927</v>
      </c>
      <c r="BY79" s="26">
        <f t="shared" si="52"/>
        <v>979784.84533684398</v>
      </c>
      <c r="BZ79" s="25">
        <f t="shared" si="52"/>
        <v>0</v>
      </c>
      <c r="CA79" s="25">
        <f t="shared" si="52"/>
        <v>218144.11879824521</v>
      </c>
      <c r="CB79" s="26">
        <f t="shared" si="53"/>
        <v>1197928.9641350892</v>
      </c>
    </row>
    <row r="80" spans="1:80" ht="15">
      <c r="A80" s="19">
        <v>72</v>
      </c>
      <c r="B80" s="20" t="s">
        <v>179</v>
      </c>
      <c r="C80" s="21" t="s">
        <v>59</v>
      </c>
      <c r="D80" s="22" t="s">
        <v>180</v>
      </c>
      <c r="E80" s="23">
        <v>97660.56</v>
      </c>
      <c r="F80" s="23">
        <v>680</v>
      </c>
      <c r="G80" s="24">
        <v>0</v>
      </c>
      <c r="H80" s="22">
        <f t="shared" si="31"/>
        <v>98340.56</v>
      </c>
      <c r="I80" s="25">
        <v>98392.24</v>
      </c>
      <c r="J80" s="25">
        <v>680</v>
      </c>
      <c r="K80" s="25">
        <v>0</v>
      </c>
      <c r="L80" s="26">
        <f t="shared" si="32"/>
        <v>99072.24</v>
      </c>
      <c r="M80" s="26">
        <v>99107.29</v>
      </c>
      <c r="N80" s="25">
        <v>680</v>
      </c>
      <c r="O80" s="25">
        <v>0</v>
      </c>
      <c r="P80" s="26">
        <f t="shared" si="33"/>
        <v>99787.29</v>
      </c>
      <c r="Q80" s="26">
        <f t="shared" si="27"/>
        <v>295160.08999999997</v>
      </c>
      <c r="R80" s="25">
        <f t="shared" si="27"/>
        <v>2040</v>
      </c>
      <c r="S80" s="25">
        <f t="shared" si="27"/>
        <v>0</v>
      </c>
      <c r="T80" s="26">
        <f t="shared" si="34"/>
        <v>297200.08999999997</v>
      </c>
      <c r="U80" s="26">
        <v>108761.71</v>
      </c>
      <c r="V80" s="25">
        <v>800</v>
      </c>
      <c r="W80" s="25">
        <v>0</v>
      </c>
      <c r="X80" s="26">
        <f t="shared" si="35"/>
        <v>109561.71</v>
      </c>
      <c r="Y80" s="26">
        <v>99495.87</v>
      </c>
      <c r="Z80" s="25">
        <v>800</v>
      </c>
      <c r="AA80" s="25">
        <v>0</v>
      </c>
      <c r="AB80" s="26">
        <f t="shared" si="36"/>
        <v>100295.87</v>
      </c>
      <c r="AC80" s="26">
        <v>99504.17</v>
      </c>
      <c r="AD80" s="25">
        <v>680</v>
      </c>
      <c r="AE80" s="25">
        <v>0</v>
      </c>
      <c r="AF80" s="26">
        <f t="shared" si="37"/>
        <v>100184.17</v>
      </c>
      <c r="AG80" s="26">
        <f t="shared" si="28"/>
        <v>307761.75</v>
      </c>
      <c r="AH80" s="25">
        <f t="shared" si="28"/>
        <v>2280</v>
      </c>
      <c r="AI80" s="25">
        <f t="shared" si="28"/>
        <v>0</v>
      </c>
      <c r="AJ80" s="26">
        <f t="shared" si="38"/>
        <v>310041.75</v>
      </c>
      <c r="AK80" s="26">
        <f t="shared" si="29"/>
        <v>602921.84</v>
      </c>
      <c r="AL80" s="25">
        <f t="shared" si="29"/>
        <v>4320</v>
      </c>
      <c r="AM80" s="25">
        <f t="shared" si="29"/>
        <v>0</v>
      </c>
      <c r="AN80" s="26">
        <f t="shared" si="39"/>
        <v>607241.84</v>
      </c>
      <c r="AO80" s="26">
        <v>116248.61</v>
      </c>
      <c r="AP80" s="25">
        <v>680</v>
      </c>
      <c r="AQ80" s="25">
        <v>0</v>
      </c>
      <c r="AR80" s="26">
        <f t="shared" si="40"/>
        <v>116928.61</v>
      </c>
      <c r="AS80" s="26">
        <v>93769.16</v>
      </c>
      <c r="AT80" s="25">
        <v>3520</v>
      </c>
      <c r="AU80" s="25">
        <v>0</v>
      </c>
      <c r="AV80" s="26">
        <f t="shared" si="30"/>
        <v>97289.16</v>
      </c>
      <c r="AW80" s="26">
        <v>109862.93389788856</v>
      </c>
      <c r="AX80" s="25">
        <v>4962.4310014743996</v>
      </c>
      <c r="AY80" s="25">
        <v>0</v>
      </c>
      <c r="AZ80" s="26">
        <f t="shared" si="41"/>
        <v>114825.36489936296</v>
      </c>
      <c r="BA80" s="26">
        <f t="shared" si="42"/>
        <v>319880.7038978886</v>
      </c>
      <c r="BB80" s="25">
        <f t="shared" si="42"/>
        <v>9162.4310014744005</v>
      </c>
      <c r="BC80" s="25">
        <f t="shared" si="42"/>
        <v>0</v>
      </c>
      <c r="BD80" s="26">
        <f t="shared" si="43"/>
        <v>329043.13489936298</v>
      </c>
      <c r="BE80" s="26">
        <f>+VLOOKUP(B80,'[1]alocare L+AP'!B:M,12,0)</f>
        <v>72775.228820000004</v>
      </c>
      <c r="BF80" s="25">
        <f>+VLOOKUP(B80,[1]ap!B:K,10,0)</f>
        <v>4205.49658</v>
      </c>
      <c r="BG80" s="25"/>
      <c r="BH80" s="26">
        <f t="shared" si="44"/>
        <v>76980.72540000001</v>
      </c>
      <c r="BI80" s="26">
        <f>+VLOOKUP(B80,'[1]alocare L+AP'!B:N,13,0)</f>
        <v>64849.21379999999</v>
      </c>
      <c r="BJ80" s="25">
        <f>+VLOOKUP(B80,[1]ap!B:L,11,0)</f>
        <v>3747.4722000000002</v>
      </c>
      <c r="BK80" s="25"/>
      <c r="BL80" s="26">
        <f t="shared" si="45"/>
        <v>68596.685999999987</v>
      </c>
      <c r="BM80" s="26">
        <f>+VLOOKUP(B80,'[1]alocare L+AP'!B:O,14,0)</f>
        <v>53912.260591468294</v>
      </c>
      <c r="BN80" s="25">
        <f>+VLOOKUP(B80,[1]ap!B:M,12,0)</f>
        <v>3115.4533103327003</v>
      </c>
      <c r="BO80" s="25"/>
      <c r="BP80" s="26">
        <f t="shared" si="46"/>
        <v>57027.713901800991</v>
      </c>
      <c r="BQ80" s="26">
        <f t="shared" si="47"/>
        <v>191536.7032114683</v>
      </c>
      <c r="BR80" s="25">
        <f t="shared" si="47"/>
        <v>11068.4220903327</v>
      </c>
      <c r="BS80" s="25">
        <f t="shared" si="47"/>
        <v>0</v>
      </c>
      <c r="BT80" s="26">
        <f t="shared" si="48"/>
        <v>202605.12530180099</v>
      </c>
      <c r="BU80" s="26">
        <f t="shared" si="49"/>
        <v>511417.40710935689</v>
      </c>
      <c r="BV80" s="25">
        <f t="shared" si="50"/>
        <v>20230.853091807101</v>
      </c>
      <c r="BW80" s="25">
        <f t="shared" si="50"/>
        <v>0</v>
      </c>
      <c r="BX80" s="26">
        <f t="shared" si="51"/>
        <v>531648.26020116394</v>
      </c>
      <c r="BY80" s="26">
        <f t="shared" si="52"/>
        <v>1114339.2471093568</v>
      </c>
      <c r="BZ80" s="25">
        <f t="shared" si="52"/>
        <v>24550.853091807101</v>
      </c>
      <c r="CA80" s="25">
        <f t="shared" si="52"/>
        <v>0</v>
      </c>
      <c r="CB80" s="26">
        <f t="shared" si="53"/>
        <v>1138890.1002011639</v>
      </c>
    </row>
    <row r="81" spans="1:80" ht="15">
      <c r="A81" s="19">
        <v>73</v>
      </c>
      <c r="B81" s="37" t="s">
        <v>181</v>
      </c>
      <c r="C81" s="21" t="s">
        <v>36</v>
      </c>
      <c r="D81" s="22" t="s">
        <v>182</v>
      </c>
      <c r="E81" s="23">
        <v>76995.8</v>
      </c>
      <c r="F81" s="23">
        <v>840</v>
      </c>
      <c r="G81" s="24"/>
      <c r="H81" s="22">
        <f t="shared" si="31"/>
        <v>77835.8</v>
      </c>
      <c r="I81" s="25">
        <v>92885.78</v>
      </c>
      <c r="J81" s="25"/>
      <c r="K81" s="25"/>
      <c r="L81" s="26">
        <f t="shared" si="32"/>
        <v>92885.78</v>
      </c>
      <c r="M81" s="26">
        <v>85150.06</v>
      </c>
      <c r="N81" s="25"/>
      <c r="O81" s="25"/>
      <c r="P81" s="26">
        <f t="shared" si="33"/>
        <v>85150.06</v>
      </c>
      <c r="Q81" s="26">
        <f t="shared" si="27"/>
        <v>255031.64</v>
      </c>
      <c r="R81" s="25">
        <f t="shared" si="27"/>
        <v>840</v>
      </c>
      <c r="S81" s="25">
        <f t="shared" si="27"/>
        <v>0</v>
      </c>
      <c r="T81" s="26">
        <f t="shared" si="34"/>
        <v>255871.64</v>
      </c>
      <c r="U81" s="26">
        <v>83820.42</v>
      </c>
      <c r="V81" s="25"/>
      <c r="W81" s="25"/>
      <c r="X81" s="26">
        <f t="shared" si="35"/>
        <v>83820.42</v>
      </c>
      <c r="Y81" s="26">
        <v>95773.42</v>
      </c>
      <c r="Z81" s="25"/>
      <c r="AA81" s="25"/>
      <c r="AB81" s="26">
        <f t="shared" si="36"/>
        <v>95773.42</v>
      </c>
      <c r="AC81" s="26">
        <v>75630.684000000008</v>
      </c>
      <c r="AD81" s="25"/>
      <c r="AE81" s="25"/>
      <c r="AF81" s="26">
        <f t="shared" si="37"/>
        <v>75630.684000000008</v>
      </c>
      <c r="AG81" s="26">
        <f t="shared" si="28"/>
        <v>255224.524</v>
      </c>
      <c r="AH81" s="25">
        <f t="shared" si="28"/>
        <v>0</v>
      </c>
      <c r="AI81" s="25">
        <f t="shared" si="28"/>
        <v>0</v>
      </c>
      <c r="AJ81" s="26">
        <f t="shared" si="38"/>
        <v>255224.524</v>
      </c>
      <c r="AK81" s="26">
        <f t="shared" si="29"/>
        <v>510256.16399999999</v>
      </c>
      <c r="AL81" s="25">
        <f t="shared" si="29"/>
        <v>840</v>
      </c>
      <c r="AM81" s="25">
        <f t="shared" si="29"/>
        <v>0</v>
      </c>
      <c r="AN81" s="26">
        <f t="shared" si="39"/>
        <v>511096.16399999999</v>
      </c>
      <c r="AO81" s="26">
        <v>98135.23</v>
      </c>
      <c r="AP81" s="25"/>
      <c r="AQ81" s="25"/>
      <c r="AR81" s="26">
        <f t="shared" si="40"/>
        <v>98135.23</v>
      </c>
      <c r="AS81" s="26">
        <v>94513.85</v>
      </c>
      <c r="AT81" s="25"/>
      <c r="AU81" s="25"/>
      <c r="AV81" s="26">
        <f t="shared" si="30"/>
        <v>94513.85</v>
      </c>
      <c r="AW81" s="26">
        <v>92905.073799828984</v>
      </c>
      <c r="AX81" s="25">
        <v>0</v>
      </c>
      <c r="AY81" s="25">
        <v>0</v>
      </c>
      <c r="AZ81" s="26">
        <f t="shared" si="41"/>
        <v>92905.073799828984</v>
      </c>
      <c r="BA81" s="26">
        <f t="shared" si="42"/>
        <v>285554.15379982902</v>
      </c>
      <c r="BB81" s="25">
        <f t="shared" si="42"/>
        <v>0</v>
      </c>
      <c r="BC81" s="25">
        <f t="shared" si="42"/>
        <v>0</v>
      </c>
      <c r="BD81" s="26">
        <f t="shared" si="43"/>
        <v>285554.15379982902</v>
      </c>
      <c r="BE81" s="26">
        <f>+VLOOKUP(B81,'[1]alocare L+AP'!B:M,12,0)</f>
        <v>68093.761660000004</v>
      </c>
      <c r="BF81" s="25"/>
      <c r="BG81" s="25"/>
      <c r="BH81" s="26">
        <f t="shared" si="44"/>
        <v>68093.761660000004</v>
      </c>
      <c r="BI81" s="26">
        <f>+VLOOKUP(B81,'[1]alocare L+AP'!B:N,13,0)</f>
        <v>60677.609400000001</v>
      </c>
      <c r="BJ81" s="25"/>
      <c r="BK81" s="25"/>
      <c r="BL81" s="26">
        <f t="shared" si="45"/>
        <v>60677.609400000001</v>
      </c>
      <c r="BM81" s="26">
        <f>+VLOOKUP(B81,'[1]alocare L+AP'!B:O,14,0)</f>
        <v>50444.2058484929</v>
      </c>
      <c r="BN81" s="25"/>
      <c r="BO81" s="25"/>
      <c r="BP81" s="26">
        <f t="shared" si="46"/>
        <v>50444.2058484929</v>
      </c>
      <c r="BQ81" s="26">
        <f t="shared" si="47"/>
        <v>179215.57690849289</v>
      </c>
      <c r="BR81" s="25">
        <f t="shared" si="47"/>
        <v>0</v>
      </c>
      <c r="BS81" s="25">
        <f t="shared" si="47"/>
        <v>0</v>
      </c>
      <c r="BT81" s="26">
        <f t="shared" si="48"/>
        <v>179215.57690849289</v>
      </c>
      <c r="BU81" s="26">
        <f t="shared" si="49"/>
        <v>464769.73070832191</v>
      </c>
      <c r="BV81" s="25">
        <f t="shared" si="50"/>
        <v>0</v>
      </c>
      <c r="BW81" s="25">
        <f t="shared" si="50"/>
        <v>0</v>
      </c>
      <c r="BX81" s="26">
        <f t="shared" si="51"/>
        <v>464769.73070832191</v>
      </c>
      <c r="BY81" s="26">
        <f t="shared" si="52"/>
        <v>975025.8947083219</v>
      </c>
      <c r="BZ81" s="25">
        <f t="shared" si="52"/>
        <v>840</v>
      </c>
      <c r="CA81" s="25">
        <f t="shared" si="52"/>
        <v>0</v>
      </c>
      <c r="CB81" s="26">
        <f t="shared" si="53"/>
        <v>975865.8947083219</v>
      </c>
    </row>
    <row r="82" spans="1:80" ht="29.25">
      <c r="A82" s="19">
        <v>74</v>
      </c>
      <c r="B82" s="37" t="s">
        <v>183</v>
      </c>
      <c r="C82" s="21" t="s">
        <v>70</v>
      </c>
      <c r="D82" s="22" t="s">
        <v>184</v>
      </c>
      <c r="E82" s="23">
        <v>66589.119999999995</v>
      </c>
      <c r="F82" s="23">
        <v>680</v>
      </c>
      <c r="G82" s="24"/>
      <c r="H82" s="22">
        <f t="shared" si="31"/>
        <v>67269.119999999995</v>
      </c>
      <c r="I82" s="25">
        <v>102781.58</v>
      </c>
      <c r="J82" s="25">
        <v>1200</v>
      </c>
      <c r="K82" s="25"/>
      <c r="L82" s="26">
        <f t="shared" si="32"/>
        <v>103981.58</v>
      </c>
      <c r="M82" s="26">
        <v>85953.39</v>
      </c>
      <c r="N82" s="25">
        <v>2000</v>
      </c>
      <c r="O82" s="25"/>
      <c r="P82" s="26">
        <f t="shared" si="33"/>
        <v>87953.39</v>
      </c>
      <c r="Q82" s="26">
        <f t="shared" si="27"/>
        <v>255324.09000000003</v>
      </c>
      <c r="R82" s="25">
        <f t="shared" si="27"/>
        <v>3880</v>
      </c>
      <c r="S82" s="25">
        <f t="shared" si="27"/>
        <v>0</v>
      </c>
      <c r="T82" s="26">
        <f t="shared" si="34"/>
        <v>259204.09000000003</v>
      </c>
      <c r="U82" s="26">
        <v>84613.57</v>
      </c>
      <c r="V82" s="25">
        <v>1640</v>
      </c>
      <c r="W82" s="25"/>
      <c r="X82" s="26">
        <f t="shared" si="35"/>
        <v>86253.57</v>
      </c>
      <c r="Y82" s="26">
        <v>88252.33</v>
      </c>
      <c r="Z82" s="25">
        <v>1440</v>
      </c>
      <c r="AA82" s="25"/>
      <c r="AB82" s="26">
        <f t="shared" si="36"/>
        <v>89692.33</v>
      </c>
      <c r="AC82" s="26">
        <v>86526.95</v>
      </c>
      <c r="AD82" s="25">
        <v>320</v>
      </c>
      <c r="AE82" s="25"/>
      <c r="AF82" s="26">
        <f t="shared" si="37"/>
        <v>86846.95</v>
      </c>
      <c r="AG82" s="26">
        <f t="shared" si="28"/>
        <v>259392.85000000003</v>
      </c>
      <c r="AH82" s="25">
        <f t="shared" si="28"/>
        <v>3400</v>
      </c>
      <c r="AI82" s="25">
        <f t="shared" si="28"/>
        <v>0</v>
      </c>
      <c r="AJ82" s="26">
        <f t="shared" si="38"/>
        <v>262792.85000000003</v>
      </c>
      <c r="AK82" s="26">
        <f t="shared" si="29"/>
        <v>514716.94000000006</v>
      </c>
      <c r="AL82" s="25">
        <f t="shared" si="29"/>
        <v>7280</v>
      </c>
      <c r="AM82" s="25">
        <f t="shared" si="29"/>
        <v>0</v>
      </c>
      <c r="AN82" s="26">
        <f t="shared" si="39"/>
        <v>521996.94000000006</v>
      </c>
      <c r="AO82" s="26">
        <v>92750.11</v>
      </c>
      <c r="AP82" s="25"/>
      <c r="AQ82" s="25"/>
      <c r="AR82" s="26">
        <f t="shared" si="40"/>
        <v>92750.11</v>
      </c>
      <c r="AS82" s="26">
        <v>58697.29</v>
      </c>
      <c r="AT82" s="25"/>
      <c r="AU82" s="25"/>
      <c r="AV82" s="26">
        <f t="shared" si="30"/>
        <v>58697.29</v>
      </c>
      <c r="AW82" s="26">
        <v>74419.791924783989</v>
      </c>
      <c r="AX82" s="25">
        <v>0</v>
      </c>
      <c r="AY82" s="25">
        <v>0</v>
      </c>
      <c r="AZ82" s="26">
        <f t="shared" si="41"/>
        <v>74419.791924783989</v>
      </c>
      <c r="BA82" s="26">
        <f t="shared" si="42"/>
        <v>225867.19192478398</v>
      </c>
      <c r="BB82" s="25">
        <f t="shared" si="42"/>
        <v>0</v>
      </c>
      <c r="BC82" s="25">
        <f t="shared" si="42"/>
        <v>0</v>
      </c>
      <c r="BD82" s="26">
        <f t="shared" si="43"/>
        <v>225867.19192478398</v>
      </c>
      <c r="BE82" s="26">
        <f>+VLOOKUP(B82,'[1]alocare L+AP'!B:M,12,0)</f>
        <v>63068.318799999994</v>
      </c>
      <c r="BF82" s="25"/>
      <c r="BG82" s="25"/>
      <c r="BH82" s="26">
        <f t="shared" si="44"/>
        <v>63068.318799999994</v>
      </c>
      <c r="BI82" s="26">
        <f>+VLOOKUP(B82,'[1]alocare L+AP'!B:N,13,0)</f>
        <v>56199.491999999991</v>
      </c>
      <c r="BJ82" s="25"/>
      <c r="BK82" s="25"/>
      <c r="BL82" s="26">
        <f t="shared" si="45"/>
        <v>56199.491999999991</v>
      </c>
      <c r="BM82" s="26">
        <f>+VLOOKUP(B82,'[1]alocare L+AP'!B:O,14,0)</f>
        <v>46721.332153021991</v>
      </c>
      <c r="BN82" s="25"/>
      <c r="BO82" s="25"/>
      <c r="BP82" s="26">
        <f t="shared" si="46"/>
        <v>46721.332153021991</v>
      </c>
      <c r="BQ82" s="26">
        <f t="shared" si="47"/>
        <v>165989.14295302198</v>
      </c>
      <c r="BR82" s="25">
        <f t="shared" si="47"/>
        <v>0</v>
      </c>
      <c r="BS82" s="25">
        <f t="shared" si="47"/>
        <v>0</v>
      </c>
      <c r="BT82" s="26">
        <f t="shared" si="48"/>
        <v>165989.14295302198</v>
      </c>
      <c r="BU82" s="26">
        <f t="shared" si="49"/>
        <v>391856.33487780596</v>
      </c>
      <c r="BV82" s="25">
        <f t="shared" si="50"/>
        <v>0</v>
      </c>
      <c r="BW82" s="25">
        <f t="shared" si="50"/>
        <v>0</v>
      </c>
      <c r="BX82" s="26">
        <f t="shared" si="51"/>
        <v>391856.33487780596</v>
      </c>
      <c r="BY82" s="26">
        <f t="shared" si="52"/>
        <v>906573.27487780596</v>
      </c>
      <c r="BZ82" s="25">
        <f t="shared" si="52"/>
        <v>7280</v>
      </c>
      <c r="CA82" s="25">
        <f t="shared" si="52"/>
        <v>0</v>
      </c>
      <c r="CB82" s="26">
        <f t="shared" si="53"/>
        <v>913853.27487780596</v>
      </c>
    </row>
    <row r="83" spans="1:80" ht="15">
      <c r="A83" s="19">
        <v>75</v>
      </c>
      <c r="B83" s="37" t="s">
        <v>185</v>
      </c>
      <c r="C83" s="21" t="s">
        <v>70</v>
      </c>
      <c r="D83" s="22" t="s">
        <v>186</v>
      </c>
      <c r="E83" s="23">
        <v>90491.27</v>
      </c>
      <c r="F83" s="23">
        <v>40</v>
      </c>
      <c r="G83" s="24"/>
      <c r="H83" s="22">
        <f t="shared" si="31"/>
        <v>90531.27</v>
      </c>
      <c r="I83" s="25">
        <v>132975.67999999999</v>
      </c>
      <c r="J83" s="25"/>
      <c r="K83" s="25"/>
      <c r="L83" s="26">
        <f t="shared" si="32"/>
        <v>132975.67999999999</v>
      </c>
      <c r="M83" s="26">
        <v>124971.32</v>
      </c>
      <c r="N83" s="25"/>
      <c r="O83" s="25"/>
      <c r="P83" s="26">
        <f t="shared" si="33"/>
        <v>124971.32</v>
      </c>
      <c r="Q83" s="26">
        <f t="shared" si="27"/>
        <v>348438.27</v>
      </c>
      <c r="R83" s="25">
        <f t="shared" si="27"/>
        <v>40</v>
      </c>
      <c r="S83" s="25">
        <f t="shared" si="27"/>
        <v>0</v>
      </c>
      <c r="T83" s="26">
        <f t="shared" si="34"/>
        <v>348478.27</v>
      </c>
      <c r="U83" s="26">
        <v>125658.05</v>
      </c>
      <c r="V83" s="25"/>
      <c r="W83" s="25"/>
      <c r="X83" s="26">
        <f t="shared" si="35"/>
        <v>125658.05</v>
      </c>
      <c r="Y83" s="26">
        <v>117055.77</v>
      </c>
      <c r="Z83" s="25"/>
      <c r="AA83" s="25"/>
      <c r="AB83" s="26">
        <f t="shared" si="36"/>
        <v>117055.77</v>
      </c>
      <c r="AC83" s="26">
        <v>117308.9</v>
      </c>
      <c r="AD83" s="25"/>
      <c r="AE83" s="25"/>
      <c r="AF83" s="26">
        <f t="shared" si="37"/>
        <v>117308.9</v>
      </c>
      <c r="AG83" s="26">
        <f t="shared" si="28"/>
        <v>360022.72</v>
      </c>
      <c r="AH83" s="25">
        <f t="shared" si="28"/>
        <v>0</v>
      </c>
      <c r="AI83" s="25">
        <f t="shared" si="28"/>
        <v>0</v>
      </c>
      <c r="AJ83" s="26">
        <f t="shared" si="38"/>
        <v>360022.72</v>
      </c>
      <c r="AK83" s="26">
        <f t="shared" si="29"/>
        <v>708460.99</v>
      </c>
      <c r="AL83" s="25">
        <f t="shared" si="29"/>
        <v>40</v>
      </c>
      <c r="AM83" s="25">
        <f t="shared" si="29"/>
        <v>0</v>
      </c>
      <c r="AN83" s="26">
        <f t="shared" si="39"/>
        <v>708500.99</v>
      </c>
      <c r="AO83" s="26">
        <v>124792.23</v>
      </c>
      <c r="AP83" s="25"/>
      <c r="AQ83" s="25"/>
      <c r="AR83" s="26">
        <f t="shared" si="40"/>
        <v>124792.23</v>
      </c>
      <c r="AS83" s="26">
        <v>100806.69</v>
      </c>
      <c r="AT83" s="25"/>
      <c r="AU83" s="25"/>
      <c r="AV83" s="26">
        <f t="shared" si="30"/>
        <v>100806.69</v>
      </c>
      <c r="AW83" s="26">
        <v>118567.06931568158</v>
      </c>
      <c r="AX83" s="25">
        <v>1453.0622201639999</v>
      </c>
      <c r="AY83" s="25">
        <v>0</v>
      </c>
      <c r="AZ83" s="26">
        <f t="shared" si="41"/>
        <v>120020.13153584558</v>
      </c>
      <c r="BA83" s="26">
        <f t="shared" si="42"/>
        <v>344165.98931568157</v>
      </c>
      <c r="BB83" s="25">
        <f t="shared" si="42"/>
        <v>1453.0622201639999</v>
      </c>
      <c r="BC83" s="25">
        <f t="shared" si="42"/>
        <v>0</v>
      </c>
      <c r="BD83" s="26">
        <f t="shared" si="43"/>
        <v>345619.05153584556</v>
      </c>
      <c r="BE83" s="26">
        <f>+VLOOKUP(B83,'[1]alocare L+AP'!B:M,12,0)</f>
        <v>100481.68011999999</v>
      </c>
      <c r="BF83" s="25">
        <f>+VLOOKUP(B83,[1]ap!B:K,10,0)</f>
        <v>1231.4223</v>
      </c>
      <c r="BG83" s="25"/>
      <c r="BH83" s="26">
        <f t="shared" si="44"/>
        <v>101713.10242</v>
      </c>
      <c r="BI83" s="26">
        <f>+VLOOKUP(B83,'[1]alocare L+AP'!B:N,13,0)</f>
        <v>89538.130799999984</v>
      </c>
      <c r="BJ83" s="25">
        <f>+VLOOKUP(B83,[1]ap!B:L,11,0)</f>
        <v>1097.3069999999998</v>
      </c>
      <c r="BK83" s="25"/>
      <c r="BL83" s="26">
        <f t="shared" si="45"/>
        <v>90635.437799999985</v>
      </c>
      <c r="BM83" s="26">
        <f>+VLOOKUP(B83,'[1]alocare L+AP'!B:O,14,0)</f>
        <v>74437.340989977791</v>
      </c>
      <c r="BN83" s="25">
        <f>+VLOOKUP(B83,[1]ap!B:M,12,0)</f>
        <v>912.24391887449997</v>
      </c>
      <c r="BO83" s="25"/>
      <c r="BP83" s="26">
        <f t="shared" si="46"/>
        <v>75349.584908852295</v>
      </c>
      <c r="BQ83" s="26">
        <f t="shared" si="47"/>
        <v>264457.15190997778</v>
      </c>
      <c r="BR83" s="25">
        <f t="shared" si="47"/>
        <v>3240.9732188745002</v>
      </c>
      <c r="BS83" s="25">
        <f t="shared" si="47"/>
        <v>0</v>
      </c>
      <c r="BT83" s="26">
        <f t="shared" si="48"/>
        <v>267698.12512885226</v>
      </c>
      <c r="BU83" s="26">
        <f t="shared" si="49"/>
        <v>608623.14122565929</v>
      </c>
      <c r="BV83" s="25">
        <f t="shared" si="50"/>
        <v>4694.0354390385</v>
      </c>
      <c r="BW83" s="25">
        <f t="shared" si="50"/>
        <v>0</v>
      </c>
      <c r="BX83" s="26">
        <f t="shared" si="51"/>
        <v>613317.17666469782</v>
      </c>
      <c r="BY83" s="26">
        <f t="shared" si="52"/>
        <v>1317084.1312256593</v>
      </c>
      <c r="BZ83" s="25">
        <f t="shared" si="52"/>
        <v>4734.0354390385</v>
      </c>
      <c r="CA83" s="25">
        <f t="shared" si="52"/>
        <v>0</v>
      </c>
      <c r="CB83" s="26">
        <f t="shared" si="53"/>
        <v>1321818.1666646977</v>
      </c>
    </row>
    <row r="84" spans="1:80" ht="15">
      <c r="A84" s="19">
        <v>76</v>
      </c>
      <c r="B84" s="37" t="s">
        <v>187</v>
      </c>
      <c r="C84" s="21" t="s">
        <v>54</v>
      </c>
      <c r="D84" s="22" t="s">
        <v>188</v>
      </c>
      <c r="E84" s="23"/>
      <c r="F84" s="23">
        <v>2390</v>
      </c>
      <c r="G84" s="24"/>
      <c r="H84" s="22">
        <f t="shared" si="31"/>
        <v>2390</v>
      </c>
      <c r="I84" s="25"/>
      <c r="J84" s="25">
        <v>2420</v>
      </c>
      <c r="K84" s="25"/>
      <c r="L84" s="26">
        <f t="shared" si="32"/>
        <v>2420</v>
      </c>
      <c r="M84" s="26"/>
      <c r="N84" s="25">
        <v>2510</v>
      </c>
      <c r="O84" s="25"/>
      <c r="P84" s="26">
        <f t="shared" si="33"/>
        <v>2510</v>
      </c>
      <c r="Q84" s="26">
        <f t="shared" si="27"/>
        <v>0</v>
      </c>
      <c r="R84" s="25">
        <f t="shared" si="27"/>
        <v>7320</v>
      </c>
      <c r="S84" s="25">
        <f t="shared" si="27"/>
        <v>0</v>
      </c>
      <c r="T84" s="26">
        <f t="shared" si="34"/>
        <v>7320</v>
      </c>
      <c r="U84" s="26"/>
      <c r="V84" s="25">
        <v>4030</v>
      </c>
      <c r="W84" s="25"/>
      <c r="X84" s="26">
        <f t="shared" si="35"/>
        <v>4030</v>
      </c>
      <c r="Y84" s="26"/>
      <c r="Z84" s="25">
        <v>2480</v>
      </c>
      <c r="AA84" s="25"/>
      <c r="AB84" s="26">
        <f t="shared" si="36"/>
        <v>2480</v>
      </c>
      <c r="AC84" s="26"/>
      <c r="AD84" s="25">
        <v>2480</v>
      </c>
      <c r="AE84" s="25"/>
      <c r="AF84" s="26">
        <f t="shared" si="37"/>
        <v>2480</v>
      </c>
      <c r="AG84" s="26">
        <f t="shared" si="28"/>
        <v>0</v>
      </c>
      <c r="AH84" s="25">
        <f t="shared" si="28"/>
        <v>8990</v>
      </c>
      <c r="AI84" s="25">
        <f t="shared" si="28"/>
        <v>0</v>
      </c>
      <c r="AJ84" s="26">
        <f t="shared" si="38"/>
        <v>8990</v>
      </c>
      <c r="AK84" s="26">
        <f t="shared" si="29"/>
        <v>0</v>
      </c>
      <c r="AL84" s="25">
        <f t="shared" si="29"/>
        <v>16310</v>
      </c>
      <c r="AM84" s="25">
        <f t="shared" si="29"/>
        <v>0</v>
      </c>
      <c r="AN84" s="26">
        <f t="shared" si="39"/>
        <v>16310</v>
      </c>
      <c r="AO84" s="26"/>
      <c r="AP84" s="25">
        <v>4140</v>
      </c>
      <c r="AQ84" s="25"/>
      <c r="AR84" s="26">
        <f t="shared" si="40"/>
        <v>4140</v>
      </c>
      <c r="AS84" s="26"/>
      <c r="AT84" s="25">
        <v>880</v>
      </c>
      <c r="AU84" s="25"/>
      <c r="AV84" s="26">
        <f t="shared" si="30"/>
        <v>880</v>
      </c>
      <c r="AW84" s="26">
        <v>0</v>
      </c>
      <c r="AX84" s="25">
        <v>2674.3791134943999</v>
      </c>
      <c r="AY84" s="25">
        <v>0</v>
      </c>
      <c r="AZ84" s="26">
        <f t="shared" si="41"/>
        <v>2674.3791134943999</v>
      </c>
      <c r="BA84" s="26">
        <f t="shared" si="42"/>
        <v>0</v>
      </c>
      <c r="BB84" s="25">
        <f t="shared" si="42"/>
        <v>7694.3791134944004</v>
      </c>
      <c r="BC84" s="25">
        <f t="shared" si="42"/>
        <v>0</v>
      </c>
      <c r="BD84" s="26">
        <f t="shared" si="43"/>
        <v>7694.3791134944004</v>
      </c>
      <c r="BE84" s="26"/>
      <c r="BF84" s="25">
        <f>+VLOOKUP(B84,[1]ap!B:K,10,0)</f>
        <v>2266.4480800000001</v>
      </c>
      <c r="BG84" s="25"/>
      <c r="BH84" s="26">
        <f t="shared" si="44"/>
        <v>2266.4480800000001</v>
      </c>
      <c r="BI84" s="26"/>
      <c r="BJ84" s="25">
        <f>+VLOOKUP(B84,[1]ap!B:L,11,0)</f>
        <v>2019.6072000000001</v>
      </c>
      <c r="BK84" s="25"/>
      <c r="BL84" s="26">
        <f t="shared" si="45"/>
        <v>2019.6072000000001</v>
      </c>
      <c r="BM84" s="26"/>
      <c r="BN84" s="25">
        <f>+VLOOKUP(B84,[1]ap!B:M,12,0)</f>
        <v>1678.9962943052001</v>
      </c>
      <c r="BO84" s="25"/>
      <c r="BP84" s="26">
        <f t="shared" si="46"/>
        <v>1678.9962943052001</v>
      </c>
      <c r="BQ84" s="26">
        <f t="shared" si="47"/>
        <v>0</v>
      </c>
      <c r="BR84" s="25">
        <f t="shared" si="47"/>
        <v>5965.0515743052001</v>
      </c>
      <c r="BS84" s="25">
        <f t="shared" si="47"/>
        <v>0</v>
      </c>
      <c r="BT84" s="26">
        <f t="shared" si="48"/>
        <v>5965.0515743052001</v>
      </c>
      <c r="BU84" s="26">
        <f t="shared" si="49"/>
        <v>0</v>
      </c>
      <c r="BV84" s="25">
        <f t="shared" si="50"/>
        <v>13659.4306877996</v>
      </c>
      <c r="BW84" s="25">
        <f t="shared" si="50"/>
        <v>0</v>
      </c>
      <c r="BX84" s="26">
        <f t="shared" si="51"/>
        <v>13659.4306877996</v>
      </c>
      <c r="BY84" s="26">
        <f t="shared" si="52"/>
        <v>0</v>
      </c>
      <c r="BZ84" s="25">
        <f t="shared" si="52"/>
        <v>29969.430687799599</v>
      </c>
      <c r="CA84" s="25">
        <f t="shared" si="52"/>
        <v>0</v>
      </c>
      <c r="CB84" s="26">
        <f t="shared" si="53"/>
        <v>29969.430687799599</v>
      </c>
    </row>
    <row r="85" spans="1:80" ht="15">
      <c r="A85" s="19">
        <v>77</v>
      </c>
      <c r="B85" s="37" t="s">
        <v>189</v>
      </c>
      <c r="C85" s="21" t="s">
        <v>51</v>
      </c>
      <c r="D85" s="22" t="s">
        <v>190</v>
      </c>
      <c r="E85" s="23"/>
      <c r="F85" s="23"/>
      <c r="G85" s="24">
        <v>98332</v>
      </c>
      <c r="H85" s="22">
        <f t="shared" si="31"/>
        <v>98332</v>
      </c>
      <c r="I85" s="25"/>
      <c r="J85" s="25"/>
      <c r="K85" s="25">
        <v>98325</v>
      </c>
      <c r="L85" s="26">
        <f t="shared" si="32"/>
        <v>98325</v>
      </c>
      <c r="M85" s="26"/>
      <c r="N85" s="25"/>
      <c r="O85" s="25">
        <v>98510</v>
      </c>
      <c r="P85" s="26">
        <f t="shared" si="33"/>
        <v>98510</v>
      </c>
      <c r="Q85" s="26">
        <f t="shared" si="27"/>
        <v>0</v>
      </c>
      <c r="R85" s="25">
        <f t="shared" si="27"/>
        <v>0</v>
      </c>
      <c r="S85" s="25">
        <f t="shared" si="27"/>
        <v>295167</v>
      </c>
      <c r="T85" s="26">
        <f t="shared" si="34"/>
        <v>295167</v>
      </c>
      <c r="U85" s="26"/>
      <c r="V85" s="25"/>
      <c r="W85" s="25">
        <v>98657</v>
      </c>
      <c r="X85" s="26">
        <f t="shared" si="35"/>
        <v>98657</v>
      </c>
      <c r="Y85" s="26"/>
      <c r="Z85" s="25"/>
      <c r="AA85" s="25">
        <v>98855</v>
      </c>
      <c r="AB85" s="26">
        <f t="shared" si="36"/>
        <v>98855</v>
      </c>
      <c r="AC85" s="26"/>
      <c r="AD85" s="25"/>
      <c r="AE85" s="25">
        <v>96920</v>
      </c>
      <c r="AF85" s="26">
        <f t="shared" si="37"/>
        <v>96920</v>
      </c>
      <c r="AG85" s="26">
        <f t="shared" si="28"/>
        <v>0</v>
      </c>
      <c r="AH85" s="25">
        <f t="shared" si="28"/>
        <v>0</v>
      </c>
      <c r="AI85" s="25">
        <f t="shared" si="28"/>
        <v>294432</v>
      </c>
      <c r="AJ85" s="26">
        <f t="shared" si="38"/>
        <v>294432</v>
      </c>
      <c r="AK85" s="26">
        <f t="shared" si="29"/>
        <v>0</v>
      </c>
      <c r="AL85" s="25">
        <f t="shared" si="29"/>
        <v>0</v>
      </c>
      <c r="AM85" s="25">
        <f t="shared" si="29"/>
        <v>589599</v>
      </c>
      <c r="AN85" s="26">
        <f t="shared" si="39"/>
        <v>589599</v>
      </c>
      <c r="AO85" s="26"/>
      <c r="AP85" s="25"/>
      <c r="AQ85" s="25">
        <v>99545</v>
      </c>
      <c r="AR85" s="26">
        <f t="shared" si="40"/>
        <v>99545</v>
      </c>
      <c r="AS85" s="26"/>
      <c r="AT85" s="25"/>
      <c r="AU85" s="25">
        <v>96873</v>
      </c>
      <c r="AV85" s="26">
        <f t="shared" si="30"/>
        <v>96873</v>
      </c>
      <c r="AW85" s="26">
        <v>0</v>
      </c>
      <c r="AX85" s="25">
        <v>0</v>
      </c>
      <c r="AY85" s="25">
        <v>111114.26214481455</v>
      </c>
      <c r="AZ85" s="26">
        <f t="shared" si="41"/>
        <v>111114.26214481455</v>
      </c>
      <c r="BA85" s="26">
        <f t="shared" si="42"/>
        <v>0</v>
      </c>
      <c r="BB85" s="25">
        <f t="shared" si="42"/>
        <v>0</v>
      </c>
      <c r="BC85" s="25">
        <f t="shared" si="42"/>
        <v>307532.26214481454</v>
      </c>
      <c r="BD85" s="26">
        <f t="shared" si="43"/>
        <v>307532.26214481454</v>
      </c>
      <c r="BE85" s="26"/>
      <c r="BF85" s="25"/>
      <c r="BG85" s="25">
        <f>+VLOOKUP(B85,'[1]alocare RX'!B:M,12,0)</f>
        <v>85087.219720000008</v>
      </c>
      <c r="BH85" s="26">
        <f t="shared" si="44"/>
        <v>85087.219720000008</v>
      </c>
      <c r="BI85" s="26"/>
      <c r="BJ85" s="25"/>
      <c r="BK85" s="25">
        <f>+VLOOKUP(B85,'[1]alocare RX'!B:N,13,0)</f>
        <v>75820.294799999989</v>
      </c>
      <c r="BL85" s="26">
        <f t="shared" si="45"/>
        <v>75820.294799999989</v>
      </c>
      <c r="BM85" s="26"/>
      <c r="BN85" s="25"/>
      <c r="BO85" s="25">
        <f>+VLOOKUP(B85,'[1]alocare RX'!B:O,14,0)</f>
        <v>63033.046229151798</v>
      </c>
      <c r="BP85" s="26">
        <f t="shared" si="46"/>
        <v>63033.046229151798</v>
      </c>
      <c r="BQ85" s="26">
        <f t="shared" si="47"/>
        <v>0</v>
      </c>
      <c r="BR85" s="25">
        <f t="shared" si="47"/>
        <v>0</v>
      </c>
      <c r="BS85" s="25">
        <f t="shared" si="47"/>
        <v>223940.5607491518</v>
      </c>
      <c r="BT85" s="26">
        <f t="shared" si="48"/>
        <v>223940.5607491518</v>
      </c>
      <c r="BU85" s="26">
        <f t="shared" si="49"/>
        <v>0</v>
      </c>
      <c r="BV85" s="25">
        <f t="shared" si="50"/>
        <v>0</v>
      </c>
      <c r="BW85" s="25">
        <f t="shared" si="50"/>
        <v>531472.82289396634</v>
      </c>
      <c r="BX85" s="26">
        <f t="shared" si="51"/>
        <v>531472.82289396634</v>
      </c>
      <c r="BY85" s="26">
        <f t="shared" si="52"/>
        <v>0</v>
      </c>
      <c r="BZ85" s="25">
        <f t="shared" si="52"/>
        <v>0</v>
      </c>
      <c r="CA85" s="25">
        <f t="shared" si="52"/>
        <v>1121071.8228939665</v>
      </c>
      <c r="CB85" s="26">
        <f t="shared" si="53"/>
        <v>1121071.8228939665</v>
      </c>
    </row>
    <row r="86" spans="1:80" ht="15">
      <c r="A86" s="19">
        <v>78</v>
      </c>
      <c r="B86" s="20" t="s">
        <v>191</v>
      </c>
      <c r="C86" s="21" t="s">
        <v>36</v>
      </c>
      <c r="D86" s="22" t="s">
        <v>192</v>
      </c>
      <c r="E86" s="23">
        <v>105146.17</v>
      </c>
      <c r="F86" s="23"/>
      <c r="G86" s="24"/>
      <c r="H86" s="22">
        <f t="shared" si="31"/>
        <v>105146.17</v>
      </c>
      <c r="I86" s="25">
        <v>131865.04999999999</v>
      </c>
      <c r="J86" s="25"/>
      <c r="K86" s="25"/>
      <c r="L86" s="26">
        <f t="shared" si="32"/>
        <v>131865.04999999999</v>
      </c>
      <c r="M86" s="26">
        <v>119623.66</v>
      </c>
      <c r="N86" s="25"/>
      <c r="O86" s="25"/>
      <c r="P86" s="26">
        <f t="shared" si="33"/>
        <v>119623.66</v>
      </c>
      <c r="Q86" s="26">
        <f t="shared" si="27"/>
        <v>356634.88</v>
      </c>
      <c r="R86" s="25">
        <f t="shared" si="27"/>
        <v>0</v>
      </c>
      <c r="S86" s="25">
        <f t="shared" si="27"/>
        <v>0</v>
      </c>
      <c r="T86" s="26">
        <f t="shared" si="34"/>
        <v>356634.88</v>
      </c>
      <c r="U86" s="26">
        <v>120167.18</v>
      </c>
      <c r="V86" s="25"/>
      <c r="W86" s="25"/>
      <c r="X86" s="26">
        <f t="shared" si="35"/>
        <v>120167.18</v>
      </c>
      <c r="Y86" s="26">
        <v>120167.24</v>
      </c>
      <c r="Z86" s="25"/>
      <c r="AA86" s="25"/>
      <c r="AB86" s="26">
        <f t="shared" si="36"/>
        <v>120167.24</v>
      </c>
      <c r="AC86" s="26">
        <v>120167.11</v>
      </c>
      <c r="AD86" s="25"/>
      <c r="AE86" s="25"/>
      <c r="AF86" s="26">
        <f t="shared" si="37"/>
        <v>120167.11</v>
      </c>
      <c r="AG86" s="26">
        <f t="shared" si="28"/>
        <v>360501.52999999997</v>
      </c>
      <c r="AH86" s="25">
        <f t="shared" si="28"/>
        <v>0</v>
      </c>
      <c r="AI86" s="25">
        <f t="shared" si="28"/>
        <v>0</v>
      </c>
      <c r="AJ86" s="26">
        <f t="shared" si="38"/>
        <v>360501.52999999997</v>
      </c>
      <c r="AK86" s="26">
        <f t="shared" si="29"/>
        <v>717136.40999999992</v>
      </c>
      <c r="AL86" s="25">
        <f t="shared" si="29"/>
        <v>0</v>
      </c>
      <c r="AM86" s="25">
        <f t="shared" si="29"/>
        <v>0</v>
      </c>
      <c r="AN86" s="26">
        <f t="shared" si="39"/>
        <v>717136.40999999992</v>
      </c>
      <c r="AO86" s="26">
        <v>140041.54999999999</v>
      </c>
      <c r="AP86" s="25"/>
      <c r="AQ86" s="25"/>
      <c r="AR86" s="26">
        <f t="shared" si="40"/>
        <v>140041.54999999999</v>
      </c>
      <c r="AS86" s="26">
        <v>101571.81</v>
      </c>
      <c r="AT86" s="25"/>
      <c r="AU86" s="25"/>
      <c r="AV86" s="26">
        <f t="shared" si="30"/>
        <v>101571.81</v>
      </c>
      <c r="AW86" s="26">
        <v>120080.50530824791</v>
      </c>
      <c r="AX86" s="25">
        <v>0</v>
      </c>
      <c r="AY86" s="25">
        <v>0</v>
      </c>
      <c r="AZ86" s="26">
        <f t="shared" si="41"/>
        <v>120080.50530824791</v>
      </c>
      <c r="BA86" s="26">
        <f t="shared" si="42"/>
        <v>361693.86530824791</v>
      </c>
      <c r="BB86" s="25">
        <f t="shared" si="42"/>
        <v>0</v>
      </c>
      <c r="BC86" s="25">
        <f t="shared" si="42"/>
        <v>0</v>
      </c>
      <c r="BD86" s="26">
        <f t="shared" si="43"/>
        <v>361693.86530824791</v>
      </c>
      <c r="BE86" s="26">
        <f>+VLOOKUP(B86,'[1]alocare L+AP'!B:M,12,0)</f>
        <v>77787.864880000008</v>
      </c>
      <c r="BF86" s="25"/>
      <c r="BG86" s="25"/>
      <c r="BH86" s="26">
        <f t="shared" si="44"/>
        <v>77787.864880000008</v>
      </c>
      <c r="BI86" s="26">
        <f>+VLOOKUP(B86,'[1]alocare L+AP'!B:N,13,0)</f>
        <v>69315.919200000004</v>
      </c>
      <c r="BJ86" s="25"/>
      <c r="BK86" s="25"/>
      <c r="BL86" s="26">
        <f t="shared" si="45"/>
        <v>69315.919200000004</v>
      </c>
      <c r="BM86" s="26">
        <f>+VLOOKUP(B86,'[1]alocare L+AP'!B:O,14,0)</f>
        <v>57625.6469441972</v>
      </c>
      <c r="BN86" s="25"/>
      <c r="BO86" s="25"/>
      <c r="BP86" s="26">
        <f t="shared" si="46"/>
        <v>57625.6469441972</v>
      </c>
      <c r="BQ86" s="26">
        <f t="shared" si="47"/>
        <v>204729.4310241972</v>
      </c>
      <c r="BR86" s="25">
        <f t="shared" si="47"/>
        <v>0</v>
      </c>
      <c r="BS86" s="25">
        <f t="shared" si="47"/>
        <v>0</v>
      </c>
      <c r="BT86" s="26">
        <f t="shared" si="48"/>
        <v>204729.4310241972</v>
      </c>
      <c r="BU86" s="26">
        <f t="shared" si="49"/>
        <v>566423.29633244511</v>
      </c>
      <c r="BV86" s="25">
        <f t="shared" si="50"/>
        <v>0</v>
      </c>
      <c r="BW86" s="25">
        <f t="shared" si="50"/>
        <v>0</v>
      </c>
      <c r="BX86" s="26">
        <f t="shared" si="51"/>
        <v>566423.29633244511</v>
      </c>
      <c r="BY86" s="26">
        <f t="shared" si="52"/>
        <v>1283559.7063324451</v>
      </c>
      <c r="BZ86" s="25">
        <f t="shared" si="52"/>
        <v>0</v>
      </c>
      <c r="CA86" s="25">
        <f t="shared" si="52"/>
        <v>0</v>
      </c>
      <c r="CB86" s="26">
        <f t="shared" si="53"/>
        <v>1283559.7063324451</v>
      </c>
    </row>
    <row r="87" spans="1:80" ht="15">
      <c r="A87" s="19">
        <v>79</v>
      </c>
      <c r="B87" s="37" t="s">
        <v>193</v>
      </c>
      <c r="C87" s="38" t="s">
        <v>36</v>
      </c>
      <c r="D87" s="22" t="s">
        <v>194</v>
      </c>
      <c r="E87" s="23">
        <v>60987.5</v>
      </c>
      <c r="F87" s="23"/>
      <c r="G87" s="24"/>
      <c r="H87" s="22">
        <f t="shared" si="31"/>
        <v>60987.5</v>
      </c>
      <c r="I87" s="25">
        <v>91592.34</v>
      </c>
      <c r="J87" s="25"/>
      <c r="K87" s="25"/>
      <c r="L87" s="26">
        <f t="shared" si="32"/>
        <v>91592.34</v>
      </c>
      <c r="M87" s="26">
        <v>77089.67</v>
      </c>
      <c r="N87" s="25"/>
      <c r="O87" s="25"/>
      <c r="P87" s="26">
        <f t="shared" si="33"/>
        <v>77089.67</v>
      </c>
      <c r="Q87" s="26">
        <f t="shared" si="27"/>
        <v>229669.51</v>
      </c>
      <c r="R87" s="25">
        <f t="shared" si="27"/>
        <v>0</v>
      </c>
      <c r="S87" s="25">
        <f t="shared" si="27"/>
        <v>0</v>
      </c>
      <c r="T87" s="26">
        <f t="shared" si="34"/>
        <v>229669.51</v>
      </c>
      <c r="U87" s="26">
        <v>84256.26</v>
      </c>
      <c r="V87" s="25"/>
      <c r="W87" s="25"/>
      <c r="X87" s="26">
        <f t="shared" si="35"/>
        <v>84256.26</v>
      </c>
      <c r="Y87" s="26">
        <v>77424.350000000006</v>
      </c>
      <c r="Z87" s="25"/>
      <c r="AA87" s="25"/>
      <c r="AB87" s="26">
        <f t="shared" si="36"/>
        <v>77424.350000000006</v>
      </c>
      <c r="AC87" s="26">
        <v>67166.649999999994</v>
      </c>
      <c r="AD87" s="25"/>
      <c r="AE87" s="25"/>
      <c r="AF87" s="26">
        <f t="shared" si="37"/>
        <v>67166.649999999994</v>
      </c>
      <c r="AG87" s="26">
        <f t="shared" si="28"/>
        <v>228847.25999999998</v>
      </c>
      <c r="AH87" s="25">
        <f t="shared" si="28"/>
        <v>0</v>
      </c>
      <c r="AI87" s="25">
        <f t="shared" si="28"/>
        <v>0</v>
      </c>
      <c r="AJ87" s="26">
        <f t="shared" si="38"/>
        <v>228847.25999999998</v>
      </c>
      <c r="AK87" s="26">
        <f t="shared" si="29"/>
        <v>458516.77</v>
      </c>
      <c r="AL87" s="25">
        <f t="shared" si="29"/>
        <v>0</v>
      </c>
      <c r="AM87" s="25">
        <f t="shared" si="29"/>
        <v>0</v>
      </c>
      <c r="AN87" s="26">
        <f t="shared" si="39"/>
        <v>458516.77</v>
      </c>
      <c r="AO87" s="26">
        <v>52677.21</v>
      </c>
      <c r="AP87" s="25"/>
      <c r="AQ87" s="25"/>
      <c r="AR87" s="26">
        <f t="shared" si="40"/>
        <v>52677.21</v>
      </c>
      <c r="AS87" s="26">
        <v>48378.34</v>
      </c>
      <c r="AT87" s="25"/>
      <c r="AU87" s="25"/>
      <c r="AV87" s="26">
        <f t="shared" si="30"/>
        <v>48378.34</v>
      </c>
      <c r="AW87" s="26">
        <v>65845.710615249598</v>
      </c>
      <c r="AX87" s="25">
        <v>0</v>
      </c>
      <c r="AY87" s="25">
        <v>0</v>
      </c>
      <c r="AZ87" s="26">
        <f t="shared" si="41"/>
        <v>65845.710615249598</v>
      </c>
      <c r="BA87" s="26">
        <f t="shared" si="42"/>
        <v>166901.26061524957</v>
      </c>
      <c r="BB87" s="25">
        <f t="shared" si="42"/>
        <v>0</v>
      </c>
      <c r="BC87" s="25">
        <f t="shared" si="42"/>
        <v>0</v>
      </c>
      <c r="BD87" s="26">
        <f t="shared" si="43"/>
        <v>166901.26061524957</v>
      </c>
      <c r="BE87" s="26">
        <f>+VLOOKUP(B87,'[1]alocare L+AP'!B:M,12,0)</f>
        <v>55802.067719999999</v>
      </c>
      <c r="BF87" s="25"/>
      <c r="BG87" s="25"/>
      <c r="BH87" s="26">
        <f t="shared" si="44"/>
        <v>55802.067719999999</v>
      </c>
      <c r="BI87" s="26">
        <f>+VLOOKUP(B87,'[1]alocare L+AP'!B:N,13,0)</f>
        <v>49724.614799999996</v>
      </c>
      <c r="BJ87" s="25"/>
      <c r="BK87" s="25"/>
      <c r="BL87" s="26">
        <f t="shared" si="45"/>
        <v>49724.614799999996</v>
      </c>
      <c r="BM87" s="26">
        <f>+VLOOKUP(B87,'[1]alocare L+AP'!B:O,14,0)</f>
        <v>41338.456302271799</v>
      </c>
      <c r="BN87" s="25"/>
      <c r="BO87" s="25"/>
      <c r="BP87" s="26">
        <f t="shared" si="46"/>
        <v>41338.456302271799</v>
      </c>
      <c r="BQ87" s="26">
        <f t="shared" si="47"/>
        <v>146865.13882227181</v>
      </c>
      <c r="BR87" s="25">
        <f t="shared" si="47"/>
        <v>0</v>
      </c>
      <c r="BS87" s="25">
        <f t="shared" si="47"/>
        <v>0</v>
      </c>
      <c r="BT87" s="26">
        <f t="shared" si="48"/>
        <v>146865.13882227181</v>
      </c>
      <c r="BU87" s="26">
        <f t="shared" si="49"/>
        <v>313766.39943752135</v>
      </c>
      <c r="BV87" s="25">
        <f t="shared" si="50"/>
        <v>0</v>
      </c>
      <c r="BW87" s="25">
        <f t="shared" si="50"/>
        <v>0</v>
      </c>
      <c r="BX87" s="26">
        <f t="shared" si="51"/>
        <v>313766.39943752135</v>
      </c>
      <c r="BY87" s="26">
        <f t="shared" si="52"/>
        <v>772283.16943752137</v>
      </c>
      <c r="BZ87" s="25">
        <f t="shared" si="52"/>
        <v>0</v>
      </c>
      <c r="CA87" s="25">
        <f t="shared" si="52"/>
        <v>0</v>
      </c>
      <c r="CB87" s="26">
        <f t="shared" si="53"/>
        <v>772283.16943752137</v>
      </c>
    </row>
    <row r="88" spans="1:80" ht="15">
      <c r="A88" s="19">
        <v>80</v>
      </c>
      <c r="B88" s="20" t="s">
        <v>195</v>
      </c>
      <c r="C88" s="21" t="s">
        <v>51</v>
      </c>
      <c r="D88" s="22" t="s">
        <v>196</v>
      </c>
      <c r="E88" s="23"/>
      <c r="F88" s="23"/>
      <c r="G88" s="24">
        <v>17375</v>
      </c>
      <c r="H88" s="22">
        <f t="shared" si="31"/>
        <v>17375</v>
      </c>
      <c r="I88" s="25"/>
      <c r="J88" s="25"/>
      <c r="K88" s="25">
        <v>7455</v>
      </c>
      <c r="L88" s="26">
        <f t="shared" si="32"/>
        <v>7455</v>
      </c>
      <c r="M88" s="26"/>
      <c r="N88" s="25"/>
      <c r="O88" s="25">
        <v>16914</v>
      </c>
      <c r="P88" s="26">
        <f t="shared" si="33"/>
        <v>16914</v>
      </c>
      <c r="Q88" s="26">
        <f t="shared" si="27"/>
        <v>0</v>
      </c>
      <c r="R88" s="25">
        <f t="shared" si="27"/>
        <v>0</v>
      </c>
      <c r="S88" s="25">
        <f t="shared" si="27"/>
        <v>41744</v>
      </c>
      <c r="T88" s="26">
        <f t="shared" si="34"/>
        <v>41744</v>
      </c>
      <c r="U88" s="26"/>
      <c r="V88" s="25"/>
      <c r="W88" s="25">
        <v>21483</v>
      </c>
      <c r="X88" s="26">
        <f t="shared" si="35"/>
        <v>21483</v>
      </c>
      <c r="Y88" s="26"/>
      <c r="Z88" s="25"/>
      <c r="AA88" s="25">
        <v>28354</v>
      </c>
      <c r="AB88" s="26">
        <f t="shared" si="36"/>
        <v>28354</v>
      </c>
      <c r="AC88" s="26"/>
      <c r="AD88" s="25"/>
      <c r="AE88" s="25">
        <v>15706</v>
      </c>
      <c r="AF88" s="26">
        <f t="shared" si="37"/>
        <v>15706</v>
      </c>
      <c r="AG88" s="26">
        <f t="shared" si="28"/>
        <v>0</v>
      </c>
      <c r="AH88" s="25">
        <f t="shared" si="28"/>
        <v>0</v>
      </c>
      <c r="AI88" s="25">
        <f t="shared" si="28"/>
        <v>65543</v>
      </c>
      <c r="AJ88" s="26">
        <f t="shared" si="38"/>
        <v>65543</v>
      </c>
      <c r="AK88" s="26">
        <f t="shared" si="29"/>
        <v>0</v>
      </c>
      <c r="AL88" s="25">
        <f t="shared" si="29"/>
        <v>0</v>
      </c>
      <c r="AM88" s="25">
        <f t="shared" si="29"/>
        <v>107287</v>
      </c>
      <c r="AN88" s="26">
        <f t="shared" si="39"/>
        <v>107287</v>
      </c>
      <c r="AO88" s="26"/>
      <c r="AP88" s="25"/>
      <c r="AQ88" s="25">
        <v>20071</v>
      </c>
      <c r="AR88" s="26">
        <f t="shared" si="40"/>
        <v>20071</v>
      </c>
      <c r="AS88" s="26"/>
      <c r="AT88" s="25"/>
      <c r="AU88" s="25">
        <v>17240</v>
      </c>
      <c r="AV88" s="26">
        <f t="shared" si="30"/>
        <v>17240</v>
      </c>
      <c r="AW88" s="26">
        <v>0</v>
      </c>
      <c r="AX88" s="25">
        <v>0</v>
      </c>
      <c r="AY88" s="25">
        <v>17938.956065193597</v>
      </c>
      <c r="AZ88" s="26">
        <f t="shared" si="41"/>
        <v>17938.956065193597</v>
      </c>
      <c r="BA88" s="26">
        <f t="shared" si="42"/>
        <v>0</v>
      </c>
      <c r="BB88" s="25">
        <f t="shared" si="42"/>
        <v>0</v>
      </c>
      <c r="BC88" s="25">
        <f t="shared" si="42"/>
        <v>55249.956065193597</v>
      </c>
      <c r="BD88" s="26">
        <f t="shared" si="43"/>
        <v>55249.956065193597</v>
      </c>
      <c r="BE88" s="26"/>
      <c r="BF88" s="25"/>
      <c r="BG88" s="25">
        <f>+VLOOKUP(B88,'[1]alocare RX'!B:M,12,0)</f>
        <v>15202.67352</v>
      </c>
      <c r="BH88" s="26">
        <f t="shared" si="44"/>
        <v>15202.67352</v>
      </c>
      <c r="BI88" s="26"/>
      <c r="BJ88" s="25"/>
      <c r="BK88" s="25">
        <f>+VLOOKUP(B88,'[1]alocare RX'!B:N,13,0)</f>
        <v>13546.936799999998</v>
      </c>
      <c r="BL88" s="26">
        <f t="shared" si="45"/>
        <v>13546.936799999998</v>
      </c>
      <c r="BM88" s="26"/>
      <c r="BN88" s="25"/>
      <c r="BO88" s="25">
        <f>+VLOOKUP(B88,'[1]alocare RX'!B:O,14,0)</f>
        <v>11262.218062198799</v>
      </c>
      <c r="BP88" s="26">
        <f t="shared" si="46"/>
        <v>11262.218062198799</v>
      </c>
      <c r="BQ88" s="26">
        <f t="shared" si="47"/>
        <v>0</v>
      </c>
      <c r="BR88" s="25">
        <f t="shared" si="47"/>
        <v>0</v>
      </c>
      <c r="BS88" s="25">
        <f t="shared" si="47"/>
        <v>40011.828382198801</v>
      </c>
      <c r="BT88" s="26">
        <f t="shared" si="48"/>
        <v>40011.828382198801</v>
      </c>
      <c r="BU88" s="26">
        <f t="shared" si="49"/>
        <v>0</v>
      </c>
      <c r="BV88" s="25">
        <f t="shared" si="50"/>
        <v>0</v>
      </c>
      <c r="BW88" s="25">
        <f t="shared" si="50"/>
        <v>95261.784447392391</v>
      </c>
      <c r="BX88" s="26">
        <f t="shared" si="51"/>
        <v>95261.784447392391</v>
      </c>
      <c r="BY88" s="26">
        <f t="shared" si="52"/>
        <v>0</v>
      </c>
      <c r="BZ88" s="25">
        <f t="shared" si="52"/>
        <v>0</v>
      </c>
      <c r="CA88" s="25">
        <f t="shared" si="52"/>
        <v>202548.78444739239</v>
      </c>
      <c r="CB88" s="26">
        <f t="shared" si="53"/>
        <v>202548.78444739239</v>
      </c>
    </row>
    <row r="89" spans="1:80" ht="29.25">
      <c r="A89" s="19">
        <v>81</v>
      </c>
      <c r="B89" s="37" t="s">
        <v>197</v>
      </c>
      <c r="C89" s="38" t="s">
        <v>36</v>
      </c>
      <c r="D89" s="22" t="s">
        <v>198</v>
      </c>
      <c r="E89" s="23">
        <v>79192.38</v>
      </c>
      <c r="F89" s="23"/>
      <c r="G89" s="24"/>
      <c r="H89" s="22">
        <f t="shared" si="31"/>
        <v>79192.38</v>
      </c>
      <c r="I89" s="25">
        <v>134382.97</v>
      </c>
      <c r="J89" s="25"/>
      <c r="K89" s="25"/>
      <c r="L89" s="26">
        <f t="shared" si="32"/>
        <v>134382.97</v>
      </c>
      <c r="M89" s="26">
        <v>108526.51</v>
      </c>
      <c r="N89" s="25"/>
      <c r="O89" s="25"/>
      <c r="P89" s="26">
        <f t="shared" si="33"/>
        <v>108526.51</v>
      </c>
      <c r="Q89" s="26">
        <f t="shared" si="27"/>
        <v>322101.86</v>
      </c>
      <c r="R89" s="25">
        <f t="shared" si="27"/>
        <v>0</v>
      </c>
      <c r="S89" s="25">
        <f t="shared" si="27"/>
        <v>0</v>
      </c>
      <c r="T89" s="26">
        <f t="shared" si="34"/>
        <v>322101.86</v>
      </c>
      <c r="U89" s="26">
        <v>118236.74</v>
      </c>
      <c r="V89" s="25"/>
      <c r="W89" s="25"/>
      <c r="X89" s="26">
        <f t="shared" si="35"/>
        <v>118236.74</v>
      </c>
      <c r="Y89" s="26">
        <v>108320.97</v>
      </c>
      <c r="Z89" s="25"/>
      <c r="AA89" s="25"/>
      <c r="AB89" s="26">
        <f t="shared" si="36"/>
        <v>108320.97</v>
      </c>
      <c r="AC89" s="26">
        <v>108277.05</v>
      </c>
      <c r="AD89" s="25"/>
      <c r="AE89" s="25"/>
      <c r="AF89" s="26">
        <f t="shared" si="37"/>
        <v>108277.05</v>
      </c>
      <c r="AG89" s="26">
        <f t="shared" si="28"/>
        <v>334834.76</v>
      </c>
      <c r="AH89" s="25">
        <f t="shared" si="28"/>
        <v>0</v>
      </c>
      <c r="AI89" s="25">
        <f t="shared" si="28"/>
        <v>0</v>
      </c>
      <c r="AJ89" s="26">
        <f t="shared" si="38"/>
        <v>334834.76</v>
      </c>
      <c r="AK89" s="26">
        <f t="shared" si="29"/>
        <v>656936.62</v>
      </c>
      <c r="AL89" s="25">
        <f t="shared" si="29"/>
        <v>0</v>
      </c>
      <c r="AM89" s="25">
        <f t="shared" si="29"/>
        <v>0</v>
      </c>
      <c r="AN89" s="26">
        <f t="shared" si="39"/>
        <v>656936.62</v>
      </c>
      <c r="AO89" s="26">
        <v>101717.62</v>
      </c>
      <c r="AP89" s="25"/>
      <c r="AQ89" s="25"/>
      <c r="AR89" s="26">
        <f>AO89+AP89+AQ89</f>
        <v>101717.62</v>
      </c>
      <c r="AS89" s="26">
        <v>91332.08</v>
      </c>
      <c r="AT89" s="25"/>
      <c r="AU89" s="25"/>
      <c r="AV89" s="26">
        <f t="shared" si="30"/>
        <v>91332.08</v>
      </c>
      <c r="AW89" s="26">
        <v>119733.21296548056</v>
      </c>
      <c r="AX89" s="25">
        <v>0</v>
      </c>
      <c r="AY89" s="25">
        <v>0</v>
      </c>
      <c r="AZ89" s="26">
        <f>AW89+AX89+AY89</f>
        <v>119733.21296548056</v>
      </c>
      <c r="BA89" s="26">
        <f t="shared" si="42"/>
        <v>312782.91296548059</v>
      </c>
      <c r="BB89" s="25">
        <f t="shared" si="42"/>
        <v>0</v>
      </c>
      <c r="BC89" s="25">
        <f t="shared" si="42"/>
        <v>0</v>
      </c>
      <c r="BD89" s="26">
        <f>BA89+BB89+BC89</f>
        <v>312782.91296548059</v>
      </c>
      <c r="BE89" s="26">
        <f>+VLOOKUP(B89,'[1]alocare L+AP'!B:M,12,0)</f>
        <v>80213.501080000016</v>
      </c>
      <c r="BF89" s="25"/>
      <c r="BG89" s="25"/>
      <c r="BH89" s="26">
        <f>BE89+BF89+BG89</f>
        <v>80213.501080000016</v>
      </c>
      <c r="BI89" s="26">
        <f>+VLOOKUP(B89,'[1]alocare L+AP'!B:N,13,0)</f>
        <v>71477.377200000003</v>
      </c>
      <c r="BJ89" s="25"/>
      <c r="BK89" s="25"/>
      <c r="BL89" s="26">
        <f>BI89+BJ89+BK89</f>
        <v>71477.377200000003</v>
      </c>
      <c r="BM89" s="26">
        <f>+VLOOKUP(B89,'[1]alocare L+AP'!B:O,14,0)</f>
        <v>59422.570609500202</v>
      </c>
      <c r="BN89" s="25"/>
      <c r="BO89" s="25"/>
      <c r="BP89" s="26">
        <f>BM89+BN89+BO89</f>
        <v>59422.570609500202</v>
      </c>
      <c r="BQ89" s="26">
        <f t="shared" si="47"/>
        <v>211113.4488895002</v>
      </c>
      <c r="BR89" s="25">
        <f t="shared" si="47"/>
        <v>0</v>
      </c>
      <c r="BS89" s="25">
        <f t="shared" si="47"/>
        <v>0</v>
      </c>
      <c r="BT89" s="26">
        <f>BQ89+BR89+BS89</f>
        <v>211113.4488895002</v>
      </c>
      <c r="BU89" s="26">
        <f t="shared" si="49"/>
        <v>523896.36185498082</v>
      </c>
      <c r="BV89" s="25">
        <f t="shared" si="50"/>
        <v>0</v>
      </c>
      <c r="BW89" s="25">
        <f t="shared" si="50"/>
        <v>0</v>
      </c>
      <c r="BX89" s="26">
        <f>BU89+BV89+BW89</f>
        <v>523896.36185498082</v>
      </c>
      <c r="BY89" s="26">
        <f t="shared" si="52"/>
        <v>1180832.9818549808</v>
      </c>
      <c r="BZ89" s="25">
        <f t="shared" si="52"/>
        <v>0</v>
      </c>
      <c r="CA89" s="25">
        <f t="shared" si="52"/>
        <v>0</v>
      </c>
      <c r="CB89" s="26">
        <f>BY89+BZ89+CA89</f>
        <v>1180832.9818549808</v>
      </c>
    </row>
    <row r="90" spans="1:80" ht="29.25">
      <c r="A90" s="19">
        <v>82</v>
      </c>
      <c r="B90" s="37" t="s">
        <v>199</v>
      </c>
      <c r="C90" s="38" t="s">
        <v>59</v>
      </c>
      <c r="D90" s="22" t="s">
        <v>200</v>
      </c>
      <c r="E90" s="23">
        <v>122690.47</v>
      </c>
      <c r="F90" s="23">
        <v>1160</v>
      </c>
      <c r="G90" s="24">
        <v>12873</v>
      </c>
      <c r="H90" s="22">
        <f t="shared" si="31"/>
        <v>136723.47</v>
      </c>
      <c r="I90" s="25">
        <v>123246.05</v>
      </c>
      <c r="J90" s="25">
        <v>1200</v>
      </c>
      <c r="K90" s="25">
        <v>17022</v>
      </c>
      <c r="L90" s="26">
        <f t="shared" si="32"/>
        <v>141468.04999999999</v>
      </c>
      <c r="M90" s="26">
        <v>124273.24</v>
      </c>
      <c r="N90" s="25">
        <v>1240</v>
      </c>
      <c r="O90" s="25">
        <v>16157</v>
      </c>
      <c r="P90" s="26">
        <f t="shared" si="33"/>
        <v>141670.24</v>
      </c>
      <c r="Q90" s="26">
        <f t="shared" si="27"/>
        <v>370209.76</v>
      </c>
      <c r="R90" s="25">
        <f t="shared" si="27"/>
        <v>3600</v>
      </c>
      <c r="S90" s="25">
        <f t="shared" si="27"/>
        <v>46052</v>
      </c>
      <c r="T90" s="26">
        <f t="shared" si="34"/>
        <v>419861.76000000001</v>
      </c>
      <c r="U90" s="26">
        <v>136510.63</v>
      </c>
      <c r="V90" s="25">
        <v>2240</v>
      </c>
      <c r="W90" s="25">
        <v>16888</v>
      </c>
      <c r="X90" s="26">
        <f t="shared" si="35"/>
        <v>155638.63</v>
      </c>
      <c r="Y90" s="26">
        <v>124758.22</v>
      </c>
      <c r="Z90" s="25">
        <v>1240</v>
      </c>
      <c r="AA90" s="25">
        <v>13074</v>
      </c>
      <c r="AB90" s="26">
        <f t="shared" si="36"/>
        <v>139072.22</v>
      </c>
      <c r="AC90" s="26">
        <v>124763.42</v>
      </c>
      <c r="AD90" s="25">
        <v>1200</v>
      </c>
      <c r="AE90" s="25">
        <v>0</v>
      </c>
      <c r="AF90" s="26">
        <f t="shared" si="37"/>
        <v>125963.42</v>
      </c>
      <c r="AG90" s="26">
        <f t="shared" si="28"/>
        <v>386032.27</v>
      </c>
      <c r="AH90" s="25">
        <f t="shared" si="28"/>
        <v>4680</v>
      </c>
      <c r="AI90" s="25">
        <f t="shared" si="28"/>
        <v>29962</v>
      </c>
      <c r="AJ90" s="26">
        <f t="shared" si="38"/>
        <v>420674.27</v>
      </c>
      <c r="AK90" s="26">
        <f t="shared" si="29"/>
        <v>756242.03</v>
      </c>
      <c r="AL90" s="25">
        <f t="shared" si="29"/>
        <v>8280</v>
      </c>
      <c r="AM90" s="25">
        <f t="shared" si="29"/>
        <v>76014</v>
      </c>
      <c r="AN90" s="26">
        <f t="shared" si="39"/>
        <v>840536.03</v>
      </c>
      <c r="AO90" s="26">
        <v>145717.67000000001</v>
      </c>
      <c r="AP90" s="25">
        <v>2280</v>
      </c>
      <c r="AQ90" s="25">
        <v>0</v>
      </c>
      <c r="AR90" s="26">
        <f t="shared" si="40"/>
        <v>147997.67000000001</v>
      </c>
      <c r="AS90" s="26">
        <v>116077.22</v>
      </c>
      <c r="AT90" s="25">
        <v>1800</v>
      </c>
      <c r="AU90" s="25">
        <v>0</v>
      </c>
      <c r="AV90" s="26">
        <f t="shared" si="30"/>
        <v>117877.22</v>
      </c>
      <c r="AW90" s="26">
        <v>136159.04950435838</v>
      </c>
      <c r="AX90" s="25">
        <v>1969.625432885407</v>
      </c>
      <c r="AY90" s="25">
        <v>0</v>
      </c>
      <c r="AZ90" s="26">
        <f t="shared" ref="AZ90:AZ153" si="54">AW90+AX90+AY90</f>
        <v>138128.67493724378</v>
      </c>
      <c r="BA90" s="26">
        <f t="shared" si="42"/>
        <v>397953.93950435839</v>
      </c>
      <c r="BB90" s="25">
        <f t="shared" si="42"/>
        <v>6049.6254328854066</v>
      </c>
      <c r="BC90" s="25">
        <f t="shared" si="42"/>
        <v>0</v>
      </c>
      <c r="BD90" s="26">
        <f t="shared" ref="BD90:BD153" si="55">BA90+BB90+BC90</f>
        <v>404003.56493724382</v>
      </c>
      <c r="BE90" s="26">
        <f>+VLOOKUP(B90,'[1]alocare L+AP'!B:M,12,0)</f>
        <v>89931.248400000011</v>
      </c>
      <c r="BF90" s="25">
        <f>+VLOOKUP(B90,[1]ap!B:K,10,0)</f>
        <v>1002.38864</v>
      </c>
      <c r="BG90" s="25"/>
      <c r="BH90" s="26">
        <f t="shared" ref="BH90:BH153" si="56">BE90+BF90+BG90</f>
        <v>90933.637040000016</v>
      </c>
      <c r="BI90" s="26">
        <f>+VLOOKUP(B90,'[1]alocare L+AP'!B:N,13,0)</f>
        <v>80136.755999999994</v>
      </c>
      <c r="BJ90" s="25">
        <f>+VLOOKUP(B90,[1]ap!B:L,11,0)</f>
        <v>893.21759999999995</v>
      </c>
      <c r="BK90" s="25"/>
      <c r="BL90" s="26">
        <f t="shared" ref="BL90:BL153" si="57">BI90+BJ90+BK90</f>
        <v>81029.973599999998</v>
      </c>
      <c r="BM90" s="26">
        <f>+VLOOKUP(B90,'[1]alocare L+AP'!B:O,14,0)</f>
        <v>66621.527375046004</v>
      </c>
      <c r="BN90" s="25">
        <f>+VLOOKUP(B90,[1]ap!B:M,12,0)</f>
        <v>742.5746157015999</v>
      </c>
      <c r="BO90" s="25"/>
      <c r="BP90" s="26">
        <f t="shared" ref="BP90:BP153" si="58">BM90+BN90+BO90</f>
        <v>67364.1019907476</v>
      </c>
      <c r="BQ90" s="26">
        <f t="shared" si="47"/>
        <v>236689.53177504602</v>
      </c>
      <c r="BR90" s="25">
        <f t="shared" si="47"/>
        <v>2638.1808557016002</v>
      </c>
      <c r="BS90" s="25">
        <f t="shared" si="47"/>
        <v>0</v>
      </c>
      <c r="BT90" s="26">
        <f t="shared" ref="BT90:BT153" si="59">BQ90+BR90+BS90</f>
        <v>239327.71263074761</v>
      </c>
      <c r="BU90" s="26">
        <f t="shared" si="49"/>
        <v>634643.47127940436</v>
      </c>
      <c r="BV90" s="25">
        <f t="shared" si="50"/>
        <v>8687.8062885870058</v>
      </c>
      <c r="BW90" s="25">
        <f t="shared" si="50"/>
        <v>0</v>
      </c>
      <c r="BX90" s="26">
        <f t="shared" ref="BX90:BX153" si="60">BU90+BV90+BW90</f>
        <v>643331.2775679914</v>
      </c>
      <c r="BY90" s="26">
        <f t="shared" si="52"/>
        <v>1390885.5012794044</v>
      </c>
      <c r="BZ90" s="25">
        <f t="shared" si="52"/>
        <v>16967.806288587006</v>
      </c>
      <c r="CA90" s="25">
        <f t="shared" si="52"/>
        <v>76014</v>
      </c>
      <c r="CB90" s="26">
        <f t="shared" ref="CB90:CB153" si="61">BY90+BZ90+CA90</f>
        <v>1483867.3075679913</v>
      </c>
    </row>
    <row r="91" spans="1:80" ht="15">
      <c r="A91" s="19">
        <v>83</v>
      </c>
      <c r="B91" s="37" t="s">
        <v>201</v>
      </c>
      <c r="C91" s="38" t="s">
        <v>36</v>
      </c>
      <c r="D91" s="39" t="s">
        <v>202</v>
      </c>
      <c r="E91" s="40">
        <v>37775.800000000003</v>
      </c>
      <c r="F91" s="40">
        <v>0</v>
      </c>
      <c r="G91" s="41">
        <v>0</v>
      </c>
      <c r="H91" s="22">
        <f t="shared" si="31"/>
        <v>37775.800000000003</v>
      </c>
      <c r="I91" s="25">
        <v>55710.87</v>
      </c>
      <c r="J91" s="25">
        <v>0</v>
      </c>
      <c r="K91" s="25">
        <v>0</v>
      </c>
      <c r="L91" s="26">
        <f t="shared" si="32"/>
        <v>55710.87</v>
      </c>
      <c r="M91" s="26">
        <v>61114.98</v>
      </c>
      <c r="N91" s="25">
        <v>0</v>
      </c>
      <c r="O91" s="25">
        <v>0</v>
      </c>
      <c r="P91" s="26">
        <f t="shared" si="33"/>
        <v>61114.98</v>
      </c>
      <c r="Q91" s="26">
        <f t="shared" si="27"/>
        <v>154601.65000000002</v>
      </c>
      <c r="R91" s="25">
        <f t="shared" si="27"/>
        <v>0</v>
      </c>
      <c r="S91" s="25">
        <f t="shared" si="27"/>
        <v>0</v>
      </c>
      <c r="T91" s="26">
        <f t="shared" si="34"/>
        <v>154601.65000000002</v>
      </c>
      <c r="U91" s="26">
        <v>62020.53</v>
      </c>
      <c r="V91" s="25">
        <v>0</v>
      </c>
      <c r="W91" s="25">
        <v>0</v>
      </c>
      <c r="X91" s="26">
        <f t="shared" si="35"/>
        <v>62020.53</v>
      </c>
      <c r="Y91" s="26">
        <v>31074.26</v>
      </c>
      <c r="Z91" s="25">
        <v>0</v>
      </c>
      <c r="AA91" s="25">
        <v>0</v>
      </c>
      <c r="AB91" s="26">
        <f t="shared" si="36"/>
        <v>31074.26</v>
      </c>
      <c r="AC91" s="26">
        <v>38275.800000000003</v>
      </c>
      <c r="AD91" s="25">
        <v>0</v>
      </c>
      <c r="AE91" s="25">
        <v>0</v>
      </c>
      <c r="AF91" s="26">
        <f t="shared" si="37"/>
        <v>38275.800000000003</v>
      </c>
      <c r="AG91" s="26">
        <f t="shared" si="28"/>
        <v>131370.59</v>
      </c>
      <c r="AH91" s="25">
        <f t="shared" si="28"/>
        <v>0</v>
      </c>
      <c r="AI91" s="25">
        <f t="shared" si="28"/>
        <v>0</v>
      </c>
      <c r="AJ91" s="26">
        <f t="shared" si="38"/>
        <v>131370.59</v>
      </c>
      <c r="AK91" s="26">
        <f t="shared" si="29"/>
        <v>285972.24</v>
      </c>
      <c r="AL91" s="25">
        <f t="shared" si="29"/>
        <v>0</v>
      </c>
      <c r="AM91" s="25">
        <f t="shared" si="29"/>
        <v>0</v>
      </c>
      <c r="AN91" s="26">
        <f t="shared" si="39"/>
        <v>285972.24</v>
      </c>
      <c r="AO91" s="26">
        <v>65367.29</v>
      </c>
      <c r="AP91" s="25">
        <v>0</v>
      </c>
      <c r="AQ91" s="25">
        <v>0</v>
      </c>
      <c r="AR91" s="26">
        <f t="shared" si="40"/>
        <v>65367.29</v>
      </c>
      <c r="AS91" s="26">
        <v>50166.22</v>
      </c>
      <c r="AT91" s="25">
        <v>0</v>
      </c>
      <c r="AU91" s="25">
        <v>0</v>
      </c>
      <c r="AV91" s="26">
        <f t="shared" si="30"/>
        <v>50166.22</v>
      </c>
      <c r="AW91" s="26">
        <v>57606.380765672802</v>
      </c>
      <c r="AX91" s="25">
        <v>0</v>
      </c>
      <c r="AY91" s="25">
        <v>0</v>
      </c>
      <c r="AZ91" s="26">
        <f t="shared" si="54"/>
        <v>57606.380765672802</v>
      </c>
      <c r="BA91" s="26">
        <f t="shared" si="42"/>
        <v>173139.89076567281</v>
      </c>
      <c r="BB91" s="25">
        <f t="shared" si="42"/>
        <v>0</v>
      </c>
      <c r="BC91" s="25">
        <f t="shared" si="42"/>
        <v>0</v>
      </c>
      <c r="BD91" s="26">
        <f t="shared" si="55"/>
        <v>173139.89076567281</v>
      </c>
      <c r="BE91" s="26">
        <f>+VLOOKUP(B91,'[1]alocare L+AP'!B:M,12,0)</f>
        <v>48819.507460000008</v>
      </c>
      <c r="BF91" s="25"/>
      <c r="BG91" s="25"/>
      <c r="BH91" s="26">
        <f t="shared" si="56"/>
        <v>48819.507460000008</v>
      </c>
      <c r="BI91" s="26">
        <f>+VLOOKUP(B91,'[1]alocare L+AP'!B:N,13,0)</f>
        <v>43502.5314</v>
      </c>
      <c r="BJ91" s="25"/>
      <c r="BK91" s="25"/>
      <c r="BL91" s="26">
        <f t="shared" si="57"/>
        <v>43502.5314</v>
      </c>
      <c r="BM91" s="26">
        <f>+VLOOKUP(B91,'[1]alocare L+AP'!B:O,14,0)</f>
        <v>36165.740057519899</v>
      </c>
      <c r="BN91" s="25"/>
      <c r="BO91" s="25"/>
      <c r="BP91" s="26">
        <f t="shared" si="58"/>
        <v>36165.740057519899</v>
      </c>
      <c r="BQ91" s="26">
        <f t="shared" si="47"/>
        <v>128487.7789175199</v>
      </c>
      <c r="BR91" s="25">
        <f t="shared" si="47"/>
        <v>0</v>
      </c>
      <c r="BS91" s="25">
        <f t="shared" si="47"/>
        <v>0</v>
      </c>
      <c r="BT91" s="26">
        <f t="shared" si="59"/>
        <v>128487.7789175199</v>
      </c>
      <c r="BU91" s="26">
        <f t="shared" si="49"/>
        <v>301627.66968319274</v>
      </c>
      <c r="BV91" s="25">
        <f t="shared" si="50"/>
        <v>0</v>
      </c>
      <c r="BW91" s="25">
        <f t="shared" si="50"/>
        <v>0</v>
      </c>
      <c r="BX91" s="26">
        <f t="shared" si="60"/>
        <v>301627.66968319274</v>
      </c>
      <c r="BY91" s="26">
        <f t="shared" si="52"/>
        <v>587599.90968319273</v>
      </c>
      <c r="BZ91" s="25">
        <f t="shared" si="52"/>
        <v>0</v>
      </c>
      <c r="CA91" s="25">
        <f t="shared" si="52"/>
        <v>0</v>
      </c>
      <c r="CB91" s="26">
        <f t="shared" si="61"/>
        <v>587599.90968319273</v>
      </c>
    </row>
    <row r="92" spans="1:80" ht="15">
      <c r="A92" s="19">
        <v>84</v>
      </c>
      <c r="B92" s="37" t="s">
        <v>203</v>
      </c>
      <c r="C92" s="38" t="s">
        <v>51</v>
      </c>
      <c r="D92" s="22" t="s">
        <v>204</v>
      </c>
      <c r="E92" s="23">
        <v>0</v>
      </c>
      <c r="F92" s="23">
        <v>0</v>
      </c>
      <c r="G92" s="24">
        <v>45900</v>
      </c>
      <c r="H92" s="22">
        <f t="shared" si="31"/>
        <v>45900</v>
      </c>
      <c r="I92" s="25">
        <v>0</v>
      </c>
      <c r="J92" s="25">
        <v>0</v>
      </c>
      <c r="K92" s="25">
        <v>45900</v>
      </c>
      <c r="L92" s="26">
        <f t="shared" si="32"/>
        <v>45900</v>
      </c>
      <c r="M92" s="26">
        <v>0</v>
      </c>
      <c r="N92" s="25">
        <v>0</v>
      </c>
      <c r="O92" s="25">
        <v>45450</v>
      </c>
      <c r="P92" s="26">
        <f t="shared" si="33"/>
        <v>45450</v>
      </c>
      <c r="Q92" s="26">
        <f t="shared" si="27"/>
        <v>0</v>
      </c>
      <c r="R92" s="25">
        <f t="shared" si="27"/>
        <v>0</v>
      </c>
      <c r="S92" s="25">
        <f t="shared" si="27"/>
        <v>137250</v>
      </c>
      <c r="T92" s="26">
        <f t="shared" si="34"/>
        <v>137250</v>
      </c>
      <c r="U92" s="26">
        <v>0</v>
      </c>
      <c r="V92" s="25">
        <v>0</v>
      </c>
      <c r="W92" s="25">
        <v>44550</v>
      </c>
      <c r="X92" s="26">
        <f t="shared" si="35"/>
        <v>44550</v>
      </c>
      <c r="Y92" s="26">
        <v>0</v>
      </c>
      <c r="Z92" s="25">
        <v>0</v>
      </c>
      <c r="AA92" s="25">
        <v>45450</v>
      </c>
      <c r="AB92" s="26">
        <f t="shared" si="36"/>
        <v>45450</v>
      </c>
      <c r="AC92" s="26">
        <v>0</v>
      </c>
      <c r="AD92" s="25">
        <v>0</v>
      </c>
      <c r="AE92" s="25">
        <v>45450</v>
      </c>
      <c r="AF92" s="26">
        <f t="shared" si="37"/>
        <v>45450</v>
      </c>
      <c r="AG92" s="26">
        <f t="shared" si="28"/>
        <v>0</v>
      </c>
      <c r="AH92" s="25">
        <f t="shared" si="28"/>
        <v>0</v>
      </c>
      <c r="AI92" s="25">
        <f t="shared" si="28"/>
        <v>135450</v>
      </c>
      <c r="AJ92" s="26">
        <f t="shared" si="38"/>
        <v>135450</v>
      </c>
      <c r="AK92" s="26">
        <f t="shared" si="29"/>
        <v>0</v>
      </c>
      <c r="AL92" s="25">
        <f t="shared" si="29"/>
        <v>0</v>
      </c>
      <c r="AM92" s="25">
        <f t="shared" si="29"/>
        <v>272700</v>
      </c>
      <c r="AN92" s="26">
        <f t="shared" si="39"/>
        <v>272700</v>
      </c>
      <c r="AO92" s="26">
        <v>0</v>
      </c>
      <c r="AP92" s="25">
        <v>0</v>
      </c>
      <c r="AQ92" s="25">
        <v>45900</v>
      </c>
      <c r="AR92" s="26">
        <f t="shared" si="40"/>
        <v>45900</v>
      </c>
      <c r="AS92" s="26">
        <v>0</v>
      </c>
      <c r="AT92" s="25">
        <v>0</v>
      </c>
      <c r="AU92" s="25">
        <v>35550</v>
      </c>
      <c r="AV92" s="26">
        <f t="shared" si="30"/>
        <v>35550</v>
      </c>
      <c r="AW92" s="26">
        <v>0</v>
      </c>
      <c r="AX92" s="25">
        <v>0</v>
      </c>
      <c r="AY92" s="25">
        <v>43162.484889468797</v>
      </c>
      <c r="AZ92" s="26">
        <f t="shared" si="54"/>
        <v>43162.484889468797</v>
      </c>
      <c r="BA92" s="26">
        <f t="shared" si="42"/>
        <v>0</v>
      </c>
      <c r="BB92" s="25">
        <f t="shared" si="42"/>
        <v>0</v>
      </c>
      <c r="BC92" s="25">
        <f t="shared" si="42"/>
        <v>124612.48488946879</v>
      </c>
      <c r="BD92" s="26">
        <f t="shared" si="55"/>
        <v>124612.48488946879</v>
      </c>
      <c r="BE92" s="26"/>
      <c r="BF92" s="25"/>
      <c r="BG92" s="25">
        <f>+VLOOKUP(B92,'[1]alocare RX'!B:M,12,0)</f>
        <v>36578.782160000002</v>
      </c>
      <c r="BH92" s="26">
        <f t="shared" si="56"/>
        <v>36578.782160000002</v>
      </c>
      <c r="BI92" s="26"/>
      <c r="BJ92" s="25"/>
      <c r="BK92" s="25">
        <f>+VLOOKUP(B92,'[1]alocare RX'!B:N,13,0)</f>
        <v>32594.954399999995</v>
      </c>
      <c r="BL92" s="26">
        <f t="shared" si="57"/>
        <v>32594.954399999995</v>
      </c>
      <c r="BM92" s="26"/>
      <c r="BN92" s="25"/>
      <c r="BO92" s="25">
        <f>+VLOOKUP(B92,'[1]alocare RX'!B:O,14,0)</f>
        <v>27097.748339700396</v>
      </c>
      <c r="BP92" s="26">
        <f t="shared" si="58"/>
        <v>27097.748339700396</v>
      </c>
      <c r="BQ92" s="26">
        <f t="shared" si="47"/>
        <v>0</v>
      </c>
      <c r="BR92" s="25">
        <f t="shared" si="47"/>
        <v>0</v>
      </c>
      <c r="BS92" s="25">
        <f t="shared" si="47"/>
        <v>96271.484899700386</v>
      </c>
      <c r="BT92" s="26">
        <f t="shared" si="59"/>
        <v>96271.484899700386</v>
      </c>
      <c r="BU92" s="26">
        <f t="shared" si="49"/>
        <v>0</v>
      </c>
      <c r="BV92" s="25">
        <f t="shared" si="50"/>
        <v>0</v>
      </c>
      <c r="BW92" s="25">
        <f t="shared" si="50"/>
        <v>220883.96978916918</v>
      </c>
      <c r="BX92" s="26">
        <f t="shared" si="60"/>
        <v>220883.96978916918</v>
      </c>
      <c r="BY92" s="26">
        <f t="shared" si="52"/>
        <v>0</v>
      </c>
      <c r="BZ92" s="25">
        <f t="shared" si="52"/>
        <v>0</v>
      </c>
      <c r="CA92" s="25">
        <f t="shared" si="52"/>
        <v>493583.96978916915</v>
      </c>
      <c r="CB92" s="26">
        <f t="shared" si="61"/>
        <v>493583.96978916915</v>
      </c>
    </row>
    <row r="93" spans="1:80" ht="15">
      <c r="A93" s="19">
        <v>85</v>
      </c>
      <c r="B93" s="37" t="s">
        <v>205</v>
      </c>
      <c r="C93" s="38" t="s">
        <v>36</v>
      </c>
      <c r="D93" s="22" t="s">
        <v>206</v>
      </c>
      <c r="E93" s="23">
        <v>56039.6</v>
      </c>
      <c r="F93" s="23"/>
      <c r="G93" s="24"/>
      <c r="H93" s="22">
        <f t="shared" si="31"/>
        <v>56039.6</v>
      </c>
      <c r="I93" s="25">
        <v>56726.06</v>
      </c>
      <c r="J93" s="25"/>
      <c r="K93" s="25"/>
      <c r="L93" s="26">
        <f t="shared" si="32"/>
        <v>56726.06</v>
      </c>
      <c r="M93" s="26">
        <v>56827.43</v>
      </c>
      <c r="N93" s="25"/>
      <c r="O93" s="25"/>
      <c r="P93" s="26">
        <f t="shared" si="33"/>
        <v>56827.43</v>
      </c>
      <c r="Q93" s="26">
        <f t="shared" si="27"/>
        <v>169593.09</v>
      </c>
      <c r="R93" s="25">
        <f t="shared" si="27"/>
        <v>0</v>
      </c>
      <c r="S93" s="25">
        <f t="shared" si="27"/>
        <v>0</v>
      </c>
      <c r="T93" s="26">
        <f t="shared" si="34"/>
        <v>169593.09</v>
      </c>
      <c r="U93" s="26">
        <v>57176.58</v>
      </c>
      <c r="V93" s="25"/>
      <c r="W93" s="25"/>
      <c r="X93" s="26">
        <f t="shared" si="35"/>
        <v>57176.58</v>
      </c>
      <c r="Y93" s="26">
        <v>57352.44</v>
      </c>
      <c r="Z93" s="25"/>
      <c r="AA93" s="25"/>
      <c r="AB93" s="26">
        <f t="shared" si="36"/>
        <v>57352.44</v>
      </c>
      <c r="AC93" s="26">
        <v>57649.09</v>
      </c>
      <c r="AD93" s="25"/>
      <c r="AE93" s="25"/>
      <c r="AF93" s="26">
        <f t="shared" si="37"/>
        <v>57649.09</v>
      </c>
      <c r="AG93" s="26">
        <f t="shared" si="28"/>
        <v>172178.11</v>
      </c>
      <c r="AH93" s="25">
        <f t="shared" si="28"/>
        <v>0</v>
      </c>
      <c r="AI93" s="25">
        <f t="shared" si="28"/>
        <v>0</v>
      </c>
      <c r="AJ93" s="26">
        <f t="shared" si="38"/>
        <v>172178.11</v>
      </c>
      <c r="AK93" s="26">
        <f t="shared" si="29"/>
        <v>341771.19999999995</v>
      </c>
      <c r="AL93" s="25">
        <f t="shared" si="29"/>
        <v>0</v>
      </c>
      <c r="AM93" s="25">
        <f t="shared" si="29"/>
        <v>0</v>
      </c>
      <c r="AN93" s="26">
        <f t="shared" si="39"/>
        <v>341771.19999999995</v>
      </c>
      <c r="AO93" s="26">
        <v>66888.94</v>
      </c>
      <c r="AP93" s="25"/>
      <c r="AQ93" s="25"/>
      <c r="AR93" s="26">
        <f t="shared" si="40"/>
        <v>66888.94</v>
      </c>
      <c r="AS93" s="26">
        <v>55308.95</v>
      </c>
      <c r="AT93" s="25"/>
      <c r="AU93" s="25"/>
      <c r="AV93" s="26">
        <f t="shared" si="30"/>
        <v>55308.95</v>
      </c>
      <c r="AW93" s="26">
        <v>62168.893404965587</v>
      </c>
      <c r="AX93" s="25">
        <v>0</v>
      </c>
      <c r="AY93" s="25">
        <v>0</v>
      </c>
      <c r="AZ93" s="26">
        <f t="shared" si="54"/>
        <v>62168.893404965587</v>
      </c>
      <c r="BA93" s="26">
        <f t="shared" si="42"/>
        <v>184366.78340496559</v>
      </c>
      <c r="BB93" s="25">
        <f t="shared" si="42"/>
        <v>0</v>
      </c>
      <c r="BC93" s="25">
        <f t="shared" si="42"/>
        <v>0</v>
      </c>
      <c r="BD93" s="26">
        <f t="shared" si="55"/>
        <v>184366.78340496559</v>
      </c>
      <c r="BE93" s="26">
        <f>+VLOOKUP(B93,'[1]alocare L+AP'!B:M,12,0)</f>
        <v>52686.086419999992</v>
      </c>
      <c r="BF93" s="25"/>
      <c r="BG93" s="25"/>
      <c r="BH93" s="26">
        <f t="shared" si="56"/>
        <v>52686.086419999992</v>
      </c>
      <c r="BI93" s="26">
        <f>+VLOOKUP(B93,'[1]alocare L+AP'!B:N,13,0)</f>
        <v>46947.99779999999</v>
      </c>
      <c r="BJ93" s="25"/>
      <c r="BK93" s="25"/>
      <c r="BL93" s="26">
        <f t="shared" si="57"/>
        <v>46947.99779999999</v>
      </c>
      <c r="BM93" s="26">
        <f>+VLOOKUP(B93,'[1]alocare L+AP'!B:O,14,0)</f>
        <v>39030.121466812292</v>
      </c>
      <c r="BN93" s="25"/>
      <c r="BO93" s="25"/>
      <c r="BP93" s="26">
        <f t="shared" si="58"/>
        <v>39030.121466812292</v>
      </c>
      <c r="BQ93" s="26">
        <f t="shared" si="47"/>
        <v>138664.20568681229</v>
      </c>
      <c r="BR93" s="25">
        <f t="shared" si="47"/>
        <v>0</v>
      </c>
      <c r="BS93" s="25">
        <f t="shared" si="47"/>
        <v>0</v>
      </c>
      <c r="BT93" s="26">
        <f t="shared" si="59"/>
        <v>138664.20568681229</v>
      </c>
      <c r="BU93" s="26">
        <f t="shared" si="49"/>
        <v>323030.98909177788</v>
      </c>
      <c r="BV93" s="25">
        <f t="shared" si="50"/>
        <v>0</v>
      </c>
      <c r="BW93" s="25">
        <f t="shared" si="50"/>
        <v>0</v>
      </c>
      <c r="BX93" s="26">
        <f t="shared" si="60"/>
        <v>323030.98909177788</v>
      </c>
      <c r="BY93" s="26">
        <f t="shared" si="52"/>
        <v>664802.18909177789</v>
      </c>
      <c r="BZ93" s="25">
        <f t="shared" si="52"/>
        <v>0</v>
      </c>
      <c r="CA93" s="25">
        <f t="shared" si="52"/>
        <v>0</v>
      </c>
      <c r="CB93" s="26">
        <f t="shared" si="61"/>
        <v>664802.18909177789</v>
      </c>
    </row>
    <row r="94" spans="1:80" ht="29.25">
      <c r="A94" s="19">
        <v>86</v>
      </c>
      <c r="B94" s="37" t="s">
        <v>207</v>
      </c>
      <c r="C94" s="38" t="s">
        <v>51</v>
      </c>
      <c r="D94" s="22" t="s">
        <v>208</v>
      </c>
      <c r="E94" s="23"/>
      <c r="F94" s="23"/>
      <c r="G94" s="24">
        <v>410265</v>
      </c>
      <c r="H94" s="22">
        <f t="shared" si="31"/>
        <v>410265</v>
      </c>
      <c r="I94" s="25"/>
      <c r="J94" s="25"/>
      <c r="K94" s="25">
        <v>410380</v>
      </c>
      <c r="L94" s="26">
        <f t="shared" si="32"/>
        <v>410380</v>
      </c>
      <c r="M94" s="26"/>
      <c r="N94" s="25"/>
      <c r="O94" s="25">
        <v>410540</v>
      </c>
      <c r="P94" s="26">
        <f t="shared" si="33"/>
        <v>410540</v>
      </c>
      <c r="Q94" s="26">
        <f t="shared" si="27"/>
        <v>0</v>
      </c>
      <c r="R94" s="25">
        <f t="shared" si="27"/>
        <v>0</v>
      </c>
      <c r="S94" s="25">
        <f t="shared" si="27"/>
        <v>1231185</v>
      </c>
      <c r="T94" s="26">
        <f t="shared" si="34"/>
        <v>1231185</v>
      </c>
      <c r="U94" s="26"/>
      <c r="V94" s="25"/>
      <c r="W94" s="25">
        <v>494870</v>
      </c>
      <c r="X94" s="26">
        <f t="shared" si="35"/>
        <v>494870</v>
      </c>
      <c r="Y94" s="26"/>
      <c r="Z94" s="25"/>
      <c r="AA94" s="25">
        <v>411430</v>
      </c>
      <c r="AB94" s="26">
        <f t="shared" si="36"/>
        <v>411430</v>
      </c>
      <c r="AC94" s="26"/>
      <c r="AD94" s="25"/>
      <c r="AE94" s="25">
        <v>370315</v>
      </c>
      <c r="AF94" s="26">
        <f t="shared" si="37"/>
        <v>370315</v>
      </c>
      <c r="AG94" s="26">
        <f t="shared" si="28"/>
        <v>0</v>
      </c>
      <c r="AH94" s="25">
        <f t="shared" si="28"/>
        <v>0</v>
      </c>
      <c r="AI94" s="25">
        <f t="shared" si="28"/>
        <v>1276615</v>
      </c>
      <c r="AJ94" s="26">
        <f t="shared" si="38"/>
        <v>1276615</v>
      </c>
      <c r="AK94" s="26">
        <f t="shared" si="29"/>
        <v>0</v>
      </c>
      <c r="AL94" s="25">
        <f t="shared" si="29"/>
        <v>0</v>
      </c>
      <c r="AM94" s="25">
        <f t="shared" si="29"/>
        <v>2507800</v>
      </c>
      <c r="AN94" s="26">
        <f t="shared" si="39"/>
        <v>2507800</v>
      </c>
      <c r="AO94" s="26"/>
      <c r="AP94" s="25"/>
      <c r="AQ94" s="25">
        <v>567840</v>
      </c>
      <c r="AR94" s="26">
        <f t="shared" si="40"/>
        <v>567840</v>
      </c>
      <c r="AS94" s="26"/>
      <c r="AT94" s="25"/>
      <c r="AU94" s="25">
        <v>387625</v>
      </c>
      <c r="AV94" s="26">
        <f t="shared" si="30"/>
        <v>387625</v>
      </c>
      <c r="AW94" s="26">
        <v>0</v>
      </c>
      <c r="AX94" s="25">
        <v>0</v>
      </c>
      <c r="AY94" s="25">
        <v>366189.46777057735</v>
      </c>
      <c r="AZ94" s="26">
        <f t="shared" si="54"/>
        <v>366189.46777057735</v>
      </c>
      <c r="BA94" s="26">
        <f t="shared" si="42"/>
        <v>0</v>
      </c>
      <c r="BB94" s="25">
        <f t="shared" si="42"/>
        <v>0</v>
      </c>
      <c r="BC94" s="25">
        <f t="shared" si="42"/>
        <v>1321654.4677705774</v>
      </c>
      <c r="BD94" s="26">
        <f t="shared" si="55"/>
        <v>1321654.4677705774</v>
      </c>
      <c r="BE94" s="26"/>
      <c r="BF94" s="25"/>
      <c r="BG94" s="25">
        <f>+VLOOKUP(B94,'[1]alocare RX'!B:M,12,0)</f>
        <v>286930.25966000004</v>
      </c>
      <c r="BH94" s="26">
        <f t="shared" si="56"/>
        <v>286930.25966000004</v>
      </c>
      <c r="BI94" s="26"/>
      <c r="BJ94" s="25"/>
      <c r="BK94" s="25">
        <f>+VLOOKUP(B94,'[1]alocare RX'!B:N,13,0)</f>
        <v>255680.42939999999</v>
      </c>
      <c r="BL94" s="26">
        <f t="shared" si="57"/>
        <v>255680.42939999999</v>
      </c>
      <c r="BM94" s="26"/>
      <c r="BN94" s="25"/>
      <c r="BO94" s="25">
        <f>+VLOOKUP(B94,'[1]alocare RX'!B:O,14,0)</f>
        <v>212559.3994163629</v>
      </c>
      <c r="BP94" s="26">
        <f t="shared" si="58"/>
        <v>212559.3994163629</v>
      </c>
      <c r="BQ94" s="26">
        <f t="shared" si="47"/>
        <v>0</v>
      </c>
      <c r="BR94" s="25">
        <f t="shared" si="47"/>
        <v>0</v>
      </c>
      <c r="BS94" s="25">
        <f t="shared" si="47"/>
        <v>755170.08847636287</v>
      </c>
      <c r="BT94" s="26">
        <f t="shared" si="59"/>
        <v>755170.08847636287</v>
      </c>
      <c r="BU94" s="26">
        <f t="shared" si="49"/>
        <v>0</v>
      </c>
      <c r="BV94" s="25">
        <f t="shared" si="50"/>
        <v>0</v>
      </c>
      <c r="BW94" s="25">
        <f t="shared" si="50"/>
        <v>2076824.5562469403</v>
      </c>
      <c r="BX94" s="26">
        <f t="shared" si="60"/>
        <v>2076824.5562469403</v>
      </c>
      <c r="BY94" s="26">
        <f t="shared" si="52"/>
        <v>0</v>
      </c>
      <c r="BZ94" s="25">
        <f t="shared" si="52"/>
        <v>0</v>
      </c>
      <c r="CA94" s="25">
        <f t="shared" si="52"/>
        <v>4584624.55624694</v>
      </c>
      <c r="CB94" s="26">
        <f t="shared" si="61"/>
        <v>4584624.55624694</v>
      </c>
    </row>
    <row r="95" spans="1:80" ht="15">
      <c r="A95" s="19">
        <v>87</v>
      </c>
      <c r="B95" s="37" t="s">
        <v>209</v>
      </c>
      <c r="C95" s="38" t="s">
        <v>51</v>
      </c>
      <c r="D95" s="42" t="s">
        <v>210</v>
      </c>
      <c r="E95" s="43"/>
      <c r="F95" s="43"/>
      <c r="G95" s="44">
        <v>81520</v>
      </c>
      <c r="H95" s="22">
        <f t="shared" si="31"/>
        <v>81520</v>
      </c>
      <c r="I95" s="25"/>
      <c r="J95" s="25"/>
      <c r="K95" s="25">
        <v>77930</v>
      </c>
      <c r="L95" s="26">
        <f t="shared" si="32"/>
        <v>77930</v>
      </c>
      <c r="M95" s="26"/>
      <c r="N95" s="25"/>
      <c r="O95" s="25">
        <v>81560</v>
      </c>
      <c r="P95" s="26">
        <f t="shared" si="33"/>
        <v>81560</v>
      </c>
      <c r="Q95" s="26">
        <f t="shared" si="27"/>
        <v>0</v>
      </c>
      <c r="R95" s="25">
        <f t="shared" si="27"/>
        <v>0</v>
      </c>
      <c r="S95" s="25">
        <f t="shared" si="27"/>
        <v>241010</v>
      </c>
      <c r="T95" s="26">
        <f t="shared" si="34"/>
        <v>241010</v>
      </c>
      <c r="U95" s="26"/>
      <c r="V95" s="25"/>
      <c r="W95" s="25">
        <v>81115</v>
      </c>
      <c r="X95" s="26">
        <f t="shared" si="35"/>
        <v>81115</v>
      </c>
      <c r="Y95" s="26"/>
      <c r="Z95" s="25"/>
      <c r="AA95" s="25">
        <v>76675</v>
      </c>
      <c r="AB95" s="26">
        <f t="shared" si="36"/>
        <v>76675</v>
      </c>
      <c r="AC95" s="26"/>
      <c r="AD95" s="25"/>
      <c r="AE95" s="25">
        <v>57130</v>
      </c>
      <c r="AF95" s="26">
        <f t="shared" si="37"/>
        <v>57130</v>
      </c>
      <c r="AG95" s="26">
        <f t="shared" si="28"/>
        <v>0</v>
      </c>
      <c r="AH95" s="25">
        <f t="shared" si="28"/>
        <v>0</v>
      </c>
      <c r="AI95" s="25">
        <f t="shared" si="28"/>
        <v>214920</v>
      </c>
      <c r="AJ95" s="26">
        <f t="shared" si="38"/>
        <v>214920</v>
      </c>
      <c r="AK95" s="26">
        <f t="shared" si="29"/>
        <v>0</v>
      </c>
      <c r="AL95" s="25">
        <f t="shared" si="29"/>
        <v>0</v>
      </c>
      <c r="AM95" s="25">
        <f t="shared" si="29"/>
        <v>455930</v>
      </c>
      <c r="AN95" s="26">
        <f t="shared" si="39"/>
        <v>455930</v>
      </c>
      <c r="AO95" s="26"/>
      <c r="AP95" s="25"/>
      <c r="AQ95" s="25">
        <v>79500</v>
      </c>
      <c r="AR95" s="26">
        <f t="shared" si="40"/>
        <v>79500</v>
      </c>
      <c r="AS95" s="26"/>
      <c r="AT95" s="25"/>
      <c r="AU95" s="25">
        <v>76160</v>
      </c>
      <c r="AV95" s="26">
        <f t="shared" si="30"/>
        <v>76160</v>
      </c>
      <c r="AW95" s="26">
        <v>0</v>
      </c>
      <c r="AX95" s="25">
        <v>0</v>
      </c>
      <c r="AY95" s="25">
        <v>71289.970753421527</v>
      </c>
      <c r="AZ95" s="26">
        <f t="shared" si="54"/>
        <v>71289.970753421527</v>
      </c>
      <c r="BA95" s="26">
        <f t="shared" si="42"/>
        <v>0</v>
      </c>
      <c r="BB95" s="25">
        <f t="shared" si="42"/>
        <v>0</v>
      </c>
      <c r="BC95" s="25">
        <f t="shared" si="42"/>
        <v>226949.97075342154</v>
      </c>
      <c r="BD95" s="26">
        <f t="shared" si="55"/>
        <v>226949.97075342154</v>
      </c>
      <c r="BE95" s="26"/>
      <c r="BF95" s="25"/>
      <c r="BG95" s="25">
        <f>+VLOOKUP(B95,'[1]alocare RX'!B:M,12,0)</f>
        <v>56882.507140000002</v>
      </c>
      <c r="BH95" s="26">
        <f t="shared" si="56"/>
        <v>56882.507140000002</v>
      </c>
      <c r="BI95" s="26"/>
      <c r="BJ95" s="25"/>
      <c r="BK95" s="25">
        <f>+VLOOKUP(B95,'[1]alocare RX'!B:N,13,0)</f>
        <v>50687.382599999997</v>
      </c>
      <c r="BL95" s="26">
        <f t="shared" si="57"/>
        <v>50687.382599999997</v>
      </c>
      <c r="BM95" s="26"/>
      <c r="BN95" s="25"/>
      <c r="BO95" s="25">
        <f>+VLOOKUP(B95,'[1]alocare RX'!B:O,14,0)</f>
        <v>42138.851333779101</v>
      </c>
      <c r="BP95" s="26">
        <f t="shared" si="58"/>
        <v>42138.851333779101</v>
      </c>
      <c r="BQ95" s="26">
        <f t="shared" si="47"/>
        <v>0</v>
      </c>
      <c r="BR95" s="25">
        <f t="shared" si="47"/>
        <v>0</v>
      </c>
      <c r="BS95" s="25">
        <f t="shared" si="47"/>
        <v>149708.74107377909</v>
      </c>
      <c r="BT95" s="26">
        <f t="shared" si="59"/>
        <v>149708.74107377909</v>
      </c>
      <c r="BU95" s="26">
        <f t="shared" si="49"/>
        <v>0</v>
      </c>
      <c r="BV95" s="25">
        <f t="shared" si="50"/>
        <v>0</v>
      </c>
      <c r="BW95" s="25">
        <f t="shared" si="50"/>
        <v>376658.7118272006</v>
      </c>
      <c r="BX95" s="26">
        <f t="shared" si="60"/>
        <v>376658.7118272006</v>
      </c>
      <c r="BY95" s="26">
        <f t="shared" si="52"/>
        <v>0</v>
      </c>
      <c r="BZ95" s="25">
        <f t="shared" si="52"/>
        <v>0</v>
      </c>
      <c r="CA95" s="25">
        <f t="shared" si="52"/>
        <v>832588.7118272006</v>
      </c>
      <c r="CB95" s="26">
        <f t="shared" si="61"/>
        <v>832588.7118272006</v>
      </c>
    </row>
    <row r="96" spans="1:80" ht="29.25">
      <c r="A96" s="19">
        <v>88</v>
      </c>
      <c r="B96" s="37" t="s">
        <v>211</v>
      </c>
      <c r="C96" s="45" t="s">
        <v>36</v>
      </c>
      <c r="D96" s="22" t="s">
        <v>212</v>
      </c>
      <c r="E96" s="23">
        <v>94963.8</v>
      </c>
      <c r="F96" s="23"/>
      <c r="G96" s="24"/>
      <c r="H96" s="22">
        <f t="shared" si="31"/>
        <v>94963.8</v>
      </c>
      <c r="I96" s="25">
        <v>95402.99</v>
      </c>
      <c r="J96" s="25"/>
      <c r="K96" s="25"/>
      <c r="L96" s="26">
        <f t="shared" si="32"/>
        <v>95402.99</v>
      </c>
      <c r="M96" s="26">
        <v>94637.93</v>
      </c>
      <c r="N96" s="25"/>
      <c r="O96" s="25"/>
      <c r="P96" s="26">
        <f t="shared" si="33"/>
        <v>94637.93</v>
      </c>
      <c r="Q96" s="26">
        <f t="shared" si="27"/>
        <v>285004.71999999997</v>
      </c>
      <c r="R96" s="25">
        <f t="shared" si="27"/>
        <v>0</v>
      </c>
      <c r="S96" s="25">
        <f t="shared" si="27"/>
        <v>0</v>
      </c>
      <c r="T96" s="26">
        <f t="shared" si="34"/>
        <v>285004.71999999997</v>
      </c>
      <c r="U96" s="26">
        <v>96559.33</v>
      </c>
      <c r="V96" s="25"/>
      <c r="W96" s="25"/>
      <c r="X96" s="26">
        <f t="shared" si="35"/>
        <v>96559.33</v>
      </c>
      <c r="Y96" s="26">
        <v>96553.8</v>
      </c>
      <c r="Z96" s="25"/>
      <c r="AA96" s="25"/>
      <c r="AB96" s="26">
        <f t="shared" si="36"/>
        <v>96553.8</v>
      </c>
      <c r="AC96" s="26">
        <v>96565.53</v>
      </c>
      <c r="AD96" s="25"/>
      <c r="AE96" s="25"/>
      <c r="AF96" s="26">
        <f t="shared" si="37"/>
        <v>96565.53</v>
      </c>
      <c r="AG96" s="26">
        <f t="shared" si="28"/>
        <v>289678.66000000003</v>
      </c>
      <c r="AH96" s="25">
        <f t="shared" si="28"/>
        <v>0</v>
      </c>
      <c r="AI96" s="25">
        <f t="shared" si="28"/>
        <v>0</v>
      </c>
      <c r="AJ96" s="26">
        <f t="shared" si="38"/>
        <v>289678.66000000003</v>
      </c>
      <c r="AK96" s="26">
        <f t="shared" si="29"/>
        <v>574683.38</v>
      </c>
      <c r="AL96" s="25">
        <f t="shared" si="29"/>
        <v>0</v>
      </c>
      <c r="AM96" s="25">
        <f t="shared" si="29"/>
        <v>0</v>
      </c>
      <c r="AN96" s="26">
        <f t="shared" si="39"/>
        <v>574683.38</v>
      </c>
      <c r="AO96" s="26">
        <v>112078.76</v>
      </c>
      <c r="AP96" s="25"/>
      <c r="AQ96" s="25"/>
      <c r="AR96" s="26">
        <f t="shared" si="40"/>
        <v>112078.76</v>
      </c>
      <c r="AS96" s="26">
        <v>80528.759999999995</v>
      </c>
      <c r="AT96" s="25"/>
      <c r="AU96" s="25"/>
      <c r="AV96" s="26">
        <f t="shared" si="30"/>
        <v>80528.759999999995</v>
      </c>
      <c r="AW96" s="26">
        <v>106139.26567022239</v>
      </c>
      <c r="AX96" s="25">
        <v>0</v>
      </c>
      <c r="AY96" s="25">
        <v>0</v>
      </c>
      <c r="AZ96" s="26">
        <f t="shared" si="54"/>
        <v>106139.26567022239</v>
      </c>
      <c r="BA96" s="26">
        <f t="shared" si="42"/>
        <v>298746.78567022237</v>
      </c>
      <c r="BB96" s="25">
        <f t="shared" si="42"/>
        <v>0</v>
      </c>
      <c r="BC96" s="25">
        <f t="shared" si="42"/>
        <v>0</v>
      </c>
      <c r="BD96" s="26">
        <f t="shared" si="55"/>
        <v>298746.78567022237</v>
      </c>
      <c r="BE96" s="26">
        <f>+VLOOKUP(B96,'[1]alocare L+AP'!B:M,12,0)</f>
        <v>70761.125199999995</v>
      </c>
      <c r="BF96" s="25"/>
      <c r="BG96" s="25"/>
      <c r="BH96" s="26">
        <f t="shared" si="56"/>
        <v>70761.125199999995</v>
      </c>
      <c r="BI96" s="26">
        <f>+VLOOKUP(B96,'[1]alocare L+AP'!B:N,13,0)</f>
        <v>63054.467999999993</v>
      </c>
      <c r="BJ96" s="25"/>
      <c r="BK96" s="25"/>
      <c r="BL96" s="26">
        <f t="shared" si="57"/>
        <v>63054.467999999993</v>
      </c>
      <c r="BM96" s="26">
        <f>+VLOOKUP(B96,'[1]alocare L+AP'!B:O,14,0)</f>
        <v>52420.202359837996</v>
      </c>
      <c r="BN96" s="25"/>
      <c r="BO96" s="25"/>
      <c r="BP96" s="26">
        <f t="shared" si="58"/>
        <v>52420.202359837996</v>
      </c>
      <c r="BQ96" s="26">
        <f t="shared" si="47"/>
        <v>186235.79555983801</v>
      </c>
      <c r="BR96" s="25">
        <f t="shared" si="47"/>
        <v>0</v>
      </c>
      <c r="BS96" s="25">
        <f t="shared" si="47"/>
        <v>0</v>
      </c>
      <c r="BT96" s="26">
        <f t="shared" si="59"/>
        <v>186235.79555983801</v>
      </c>
      <c r="BU96" s="26">
        <f t="shared" si="49"/>
        <v>484982.58123006037</v>
      </c>
      <c r="BV96" s="25">
        <f t="shared" si="50"/>
        <v>0</v>
      </c>
      <c r="BW96" s="25">
        <f t="shared" si="50"/>
        <v>0</v>
      </c>
      <c r="BX96" s="26">
        <f t="shared" si="60"/>
        <v>484982.58123006037</v>
      </c>
      <c r="BY96" s="26">
        <f t="shared" si="52"/>
        <v>1059665.9612300603</v>
      </c>
      <c r="BZ96" s="25">
        <f t="shared" si="52"/>
        <v>0</v>
      </c>
      <c r="CA96" s="25">
        <f t="shared" si="52"/>
        <v>0</v>
      </c>
      <c r="CB96" s="26">
        <f t="shared" si="61"/>
        <v>1059665.9612300603</v>
      </c>
    </row>
    <row r="97" spans="1:80" s="3" customFormat="1" ht="15">
      <c r="A97" s="19">
        <v>89</v>
      </c>
      <c r="B97" s="46" t="s">
        <v>213</v>
      </c>
      <c r="C97" s="45" t="s">
        <v>33</v>
      </c>
      <c r="D97" s="47" t="s">
        <v>214</v>
      </c>
      <c r="E97" s="48">
        <v>228558.09</v>
      </c>
      <c r="F97" s="48">
        <v>3760</v>
      </c>
      <c r="G97" s="49">
        <v>47113</v>
      </c>
      <c r="H97" s="47">
        <f t="shared" si="31"/>
        <v>279431.08999999997</v>
      </c>
      <c r="I97" s="25">
        <v>229600.74</v>
      </c>
      <c r="J97" s="25">
        <v>3840</v>
      </c>
      <c r="K97" s="25">
        <v>47211</v>
      </c>
      <c r="L97" s="25">
        <f t="shared" si="32"/>
        <v>280651.74</v>
      </c>
      <c r="M97" s="25">
        <v>231570.11</v>
      </c>
      <c r="N97" s="25">
        <v>3800</v>
      </c>
      <c r="O97" s="25">
        <v>47392</v>
      </c>
      <c r="P97" s="25">
        <f t="shared" si="33"/>
        <v>282762.11</v>
      </c>
      <c r="Q97" s="25">
        <f t="shared" si="27"/>
        <v>689728.94</v>
      </c>
      <c r="R97" s="25">
        <f t="shared" si="27"/>
        <v>11400</v>
      </c>
      <c r="S97" s="25">
        <f t="shared" si="27"/>
        <v>141716</v>
      </c>
      <c r="T97" s="25">
        <f t="shared" si="34"/>
        <v>842844.94</v>
      </c>
      <c r="U97" s="25">
        <v>255062.9</v>
      </c>
      <c r="V97" s="25">
        <v>3840</v>
      </c>
      <c r="W97" s="25">
        <v>17798</v>
      </c>
      <c r="X97" s="25">
        <f t="shared" si="35"/>
        <v>276700.90000000002</v>
      </c>
      <c r="Y97" s="25">
        <v>232416.68</v>
      </c>
      <c r="Z97" s="25">
        <v>3880</v>
      </c>
      <c r="AA97" s="25">
        <v>13418</v>
      </c>
      <c r="AB97" s="25">
        <f t="shared" si="36"/>
        <v>249714.68</v>
      </c>
      <c r="AC97" s="25">
        <v>232392.34</v>
      </c>
      <c r="AD97" s="25">
        <v>3880</v>
      </c>
      <c r="AE97" s="25">
        <v>13399</v>
      </c>
      <c r="AF97" s="25">
        <f t="shared" si="37"/>
        <v>249671.34</v>
      </c>
      <c r="AG97" s="25">
        <f t="shared" si="28"/>
        <v>719871.91999999993</v>
      </c>
      <c r="AH97" s="25">
        <f t="shared" si="28"/>
        <v>11600</v>
      </c>
      <c r="AI97" s="25">
        <f t="shared" si="28"/>
        <v>44615</v>
      </c>
      <c r="AJ97" s="25">
        <f t="shared" si="38"/>
        <v>776086.91999999993</v>
      </c>
      <c r="AK97" s="25">
        <f t="shared" si="29"/>
        <v>1409600.8599999999</v>
      </c>
      <c r="AL97" s="25">
        <f t="shared" si="29"/>
        <v>23000</v>
      </c>
      <c r="AM97" s="25">
        <f t="shared" si="29"/>
        <v>186331</v>
      </c>
      <c r="AN97" s="25">
        <f t="shared" si="39"/>
        <v>1618931.8599999999</v>
      </c>
      <c r="AO97" s="25">
        <v>271477.86</v>
      </c>
      <c r="AP97" s="25">
        <v>6880</v>
      </c>
      <c r="AQ97" s="25">
        <v>43707</v>
      </c>
      <c r="AR97" s="25">
        <f t="shared" si="40"/>
        <v>322064.86</v>
      </c>
      <c r="AS97" s="26">
        <v>357827.24</v>
      </c>
      <c r="AT97" s="25">
        <v>16000</v>
      </c>
      <c r="AU97" s="25">
        <v>42281</v>
      </c>
      <c r="AV97" s="25">
        <f t="shared" si="30"/>
        <v>416108.24</v>
      </c>
      <c r="AW97" s="26">
        <v>404730.11074253195</v>
      </c>
      <c r="AX97" s="25">
        <v>20216.937354713598</v>
      </c>
      <c r="AY97" s="25">
        <v>48558.32274427385</v>
      </c>
      <c r="AZ97" s="25">
        <f t="shared" si="54"/>
        <v>473505.37084151944</v>
      </c>
      <c r="BA97" s="26">
        <f t="shared" si="42"/>
        <v>1034035.2107425319</v>
      </c>
      <c r="BB97" s="25">
        <f t="shared" si="42"/>
        <v>43096.937354713598</v>
      </c>
      <c r="BC97" s="25">
        <f t="shared" si="42"/>
        <v>134546.32274427384</v>
      </c>
      <c r="BD97" s="25">
        <f t="shared" si="55"/>
        <v>1211678.4708415193</v>
      </c>
      <c r="BE97" s="26">
        <f>+VLOOKUP(B97,'[1]alocare L+AP'!B:M,12,0)</f>
        <v>292006.48330000002</v>
      </c>
      <c r="BF97" s="25">
        <f>+VLOOKUP(B97,[1]ap!B:K,10,0)</f>
        <v>17133.187519999999</v>
      </c>
      <c r="BG97" s="25">
        <f>+VLOOKUP(B97,'[1]alocare RX'!B:M,12,0)</f>
        <v>37134.316500000001</v>
      </c>
      <c r="BH97" s="25">
        <f t="shared" si="56"/>
        <v>346273.98732000001</v>
      </c>
      <c r="BI97" s="26">
        <f>+VLOOKUP(B97,'[1]alocare L+AP'!B:N,13,0)</f>
        <v>260203.79699999996</v>
      </c>
      <c r="BJ97" s="25">
        <f>+VLOOKUP(B97,[1]ap!B:L,11,0)</f>
        <v>15267.196799999998</v>
      </c>
      <c r="BK97" s="25">
        <f>+VLOOKUP(B97,'[1]alocare RX'!B:N,13,0)</f>
        <v>33089.985000000001</v>
      </c>
      <c r="BL97" s="25">
        <f t="shared" si="57"/>
        <v>308560.97879999992</v>
      </c>
      <c r="BM97" s="26">
        <f>+VLOOKUP(B97,'[1]alocare L+AP'!B:O,14,0)</f>
        <v>216319.89177258947</v>
      </c>
      <c r="BN97" s="25">
        <f>+VLOOKUP(B97,[1]ap!B:M,12,0)</f>
        <v>12692.3526771088</v>
      </c>
      <c r="BO97" s="25">
        <f>+VLOOKUP(B97,'[1]alocare RX'!B:O,14,0)</f>
        <v>27509.291011447498</v>
      </c>
      <c r="BP97" s="25">
        <f t="shared" si="58"/>
        <v>256521.53546114577</v>
      </c>
      <c r="BQ97" s="26">
        <f t="shared" si="47"/>
        <v>768530.1720725894</v>
      </c>
      <c r="BR97" s="25">
        <f t="shared" si="47"/>
        <v>45092.736997108797</v>
      </c>
      <c r="BS97" s="25">
        <f t="shared" si="47"/>
        <v>97733.592511447496</v>
      </c>
      <c r="BT97" s="25">
        <f t="shared" si="59"/>
        <v>911356.50158114568</v>
      </c>
      <c r="BU97" s="26">
        <f t="shared" si="49"/>
        <v>1802565.3828151212</v>
      </c>
      <c r="BV97" s="25">
        <f t="shared" si="50"/>
        <v>88189.674351822396</v>
      </c>
      <c r="BW97" s="25">
        <f t="shared" si="50"/>
        <v>232279.91525572134</v>
      </c>
      <c r="BX97" s="25">
        <f t="shared" si="60"/>
        <v>2123034.972422665</v>
      </c>
      <c r="BY97" s="26">
        <f t="shared" si="52"/>
        <v>3212166.2428151211</v>
      </c>
      <c r="BZ97" s="25">
        <f t="shared" si="52"/>
        <v>111189.6743518224</v>
      </c>
      <c r="CA97" s="25">
        <f t="shared" si="52"/>
        <v>418610.91525572131</v>
      </c>
      <c r="CB97" s="25">
        <f t="shared" si="61"/>
        <v>3741966.8324226649</v>
      </c>
    </row>
    <row r="98" spans="1:80" ht="15">
      <c r="A98" s="19">
        <v>90</v>
      </c>
      <c r="B98" s="37" t="s">
        <v>215</v>
      </c>
      <c r="C98" s="45" t="s">
        <v>54</v>
      </c>
      <c r="D98" s="22" t="s">
        <v>216</v>
      </c>
      <c r="E98" s="23">
        <v>0</v>
      </c>
      <c r="F98" s="23">
        <v>13220</v>
      </c>
      <c r="G98" s="24">
        <v>0</v>
      </c>
      <c r="H98" s="22">
        <f t="shared" si="31"/>
        <v>13220</v>
      </c>
      <c r="I98" s="25">
        <v>0</v>
      </c>
      <c r="J98" s="25">
        <v>13570</v>
      </c>
      <c r="K98" s="25">
        <v>0</v>
      </c>
      <c r="L98" s="26">
        <f t="shared" si="32"/>
        <v>13570</v>
      </c>
      <c r="M98" s="26">
        <v>0</v>
      </c>
      <c r="N98" s="25">
        <v>13550</v>
      </c>
      <c r="O98" s="25">
        <v>0</v>
      </c>
      <c r="P98" s="26">
        <f t="shared" si="33"/>
        <v>13550</v>
      </c>
      <c r="Q98" s="26">
        <f t="shared" si="27"/>
        <v>0</v>
      </c>
      <c r="R98" s="25">
        <f t="shared" si="27"/>
        <v>40340</v>
      </c>
      <c r="S98" s="25">
        <f t="shared" si="27"/>
        <v>0</v>
      </c>
      <c r="T98" s="26">
        <f t="shared" si="34"/>
        <v>40340</v>
      </c>
      <c r="U98" s="26">
        <v>0</v>
      </c>
      <c r="V98" s="25">
        <v>23810</v>
      </c>
      <c r="W98" s="25">
        <v>0</v>
      </c>
      <c r="X98" s="26">
        <f t="shared" si="35"/>
        <v>23810</v>
      </c>
      <c r="Y98" s="26">
        <v>0</v>
      </c>
      <c r="Z98" s="25">
        <v>13590</v>
      </c>
      <c r="AA98" s="25">
        <v>0</v>
      </c>
      <c r="AB98" s="26">
        <f t="shared" si="36"/>
        <v>13590</v>
      </c>
      <c r="AC98" s="26">
        <v>0</v>
      </c>
      <c r="AD98" s="25">
        <v>10200</v>
      </c>
      <c r="AE98" s="25">
        <v>0</v>
      </c>
      <c r="AF98" s="26">
        <f t="shared" si="37"/>
        <v>10200</v>
      </c>
      <c r="AG98" s="26">
        <f t="shared" si="28"/>
        <v>0</v>
      </c>
      <c r="AH98" s="25">
        <f t="shared" si="28"/>
        <v>47600</v>
      </c>
      <c r="AI98" s="25">
        <f t="shared" si="28"/>
        <v>0</v>
      </c>
      <c r="AJ98" s="26">
        <f t="shared" si="38"/>
        <v>47600</v>
      </c>
      <c r="AK98" s="26">
        <f t="shared" si="29"/>
        <v>0</v>
      </c>
      <c r="AL98" s="25">
        <f t="shared" si="29"/>
        <v>87940</v>
      </c>
      <c r="AM98" s="25">
        <f t="shared" si="29"/>
        <v>0</v>
      </c>
      <c r="AN98" s="26">
        <f t="shared" si="39"/>
        <v>87940</v>
      </c>
      <c r="AO98" s="26">
        <v>0</v>
      </c>
      <c r="AP98" s="25">
        <v>20390</v>
      </c>
      <c r="AQ98" s="25">
        <v>0</v>
      </c>
      <c r="AR98" s="26">
        <f t="shared" si="40"/>
        <v>20390</v>
      </c>
      <c r="AS98" s="26">
        <v>0</v>
      </c>
      <c r="AT98" s="25">
        <v>20950</v>
      </c>
      <c r="AU98" s="25">
        <v>0</v>
      </c>
      <c r="AV98" s="26">
        <f t="shared" si="30"/>
        <v>20950</v>
      </c>
      <c r="AW98" s="26">
        <v>0</v>
      </c>
      <c r="AX98" s="25">
        <v>29952.118149667265</v>
      </c>
      <c r="AY98" s="25">
        <v>0</v>
      </c>
      <c r="AZ98" s="26">
        <f t="shared" si="54"/>
        <v>29952.118149667265</v>
      </c>
      <c r="BA98" s="26">
        <f t="shared" si="42"/>
        <v>0</v>
      </c>
      <c r="BB98" s="25">
        <f t="shared" si="42"/>
        <v>71292.118149667265</v>
      </c>
      <c r="BC98" s="25">
        <f t="shared" si="42"/>
        <v>0</v>
      </c>
      <c r="BD98" s="26">
        <f t="shared" si="55"/>
        <v>71292.118149667265</v>
      </c>
      <c r="BE98" s="26"/>
      <c r="BF98" s="25">
        <f>+VLOOKUP(B98,[1]ap!B:K,10,0)</f>
        <v>18408.964980000001</v>
      </c>
      <c r="BG98" s="25"/>
      <c r="BH98" s="26">
        <f t="shared" si="56"/>
        <v>18408.964980000001</v>
      </c>
      <c r="BI98" s="26"/>
      <c r="BJ98" s="25">
        <f>+VLOOKUP(B98,[1]ap!B:L,11,0)</f>
        <v>16404.028199999997</v>
      </c>
      <c r="BK98" s="25"/>
      <c r="BL98" s="26">
        <f t="shared" si="57"/>
        <v>16404.028199999997</v>
      </c>
      <c r="BM98" s="26"/>
      <c r="BN98" s="25">
        <f>+VLOOKUP(B98,[1]ap!B:M,12,0)</f>
        <v>13637.455124678698</v>
      </c>
      <c r="BO98" s="25"/>
      <c r="BP98" s="26">
        <f t="shared" si="58"/>
        <v>13637.455124678698</v>
      </c>
      <c r="BQ98" s="26">
        <f t="shared" si="47"/>
        <v>0</v>
      </c>
      <c r="BR98" s="25">
        <f t="shared" si="47"/>
        <v>48450.448304678692</v>
      </c>
      <c r="BS98" s="25">
        <f t="shared" si="47"/>
        <v>0</v>
      </c>
      <c r="BT98" s="26">
        <f t="shared" si="59"/>
        <v>48450.448304678692</v>
      </c>
      <c r="BU98" s="26">
        <f t="shared" si="49"/>
        <v>0</v>
      </c>
      <c r="BV98" s="25">
        <f t="shared" si="50"/>
        <v>119742.56645434596</v>
      </c>
      <c r="BW98" s="25">
        <f t="shared" si="50"/>
        <v>0</v>
      </c>
      <c r="BX98" s="26">
        <f t="shared" si="60"/>
        <v>119742.56645434596</v>
      </c>
      <c r="BY98" s="26">
        <f t="shared" si="52"/>
        <v>0</v>
      </c>
      <c r="BZ98" s="25">
        <f t="shared" si="52"/>
        <v>207682.56645434594</v>
      </c>
      <c r="CA98" s="25">
        <f t="shared" si="52"/>
        <v>0</v>
      </c>
      <c r="CB98" s="26">
        <f t="shared" si="61"/>
        <v>207682.56645434594</v>
      </c>
    </row>
    <row r="99" spans="1:80" ht="15">
      <c r="A99" s="19">
        <v>91</v>
      </c>
      <c r="B99" s="37" t="s">
        <v>217</v>
      </c>
      <c r="C99" s="45" t="s">
        <v>36</v>
      </c>
      <c r="D99" s="22" t="s">
        <v>218</v>
      </c>
      <c r="E99" s="23">
        <v>53417.78</v>
      </c>
      <c r="F99" s="23">
        <v>0</v>
      </c>
      <c r="G99" s="24">
        <v>0</v>
      </c>
      <c r="H99" s="22">
        <f t="shared" si="31"/>
        <v>53417.78</v>
      </c>
      <c r="I99" s="25">
        <v>53696.4</v>
      </c>
      <c r="J99" s="25">
        <v>0</v>
      </c>
      <c r="K99" s="25">
        <v>0</v>
      </c>
      <c r="L99" s="26">
        <f t="shared" si="32"/>
        <v>53696.4</v>
      </c>
      <c r="M99" s="26">
        <v>54114</v>
      </c>
      <c r="N99" s="25">
        <v>0</v>
      </c>
      <c r="O99" s="25">
        <v>0</v>
      </c>
      <c r="P99" s="26">
        <f t="shared" si="33"/>
        <v>54114</v>
      </c>
      <c r="Q99" s="26">
        <f t="shared" si="27"/>
        <v>161228.18</v>
      </c>
      <c r="R99" s="25">
        <f t="shared" si="27"/>
        <v>0</v>
      </c>
      <c r="S99" s="25">
        <f t="shared" si="27"/>
        <v>0</v>
      </c>
      <c r="T99" s="26">
        <f t="shared" si="34"/>
        <v>161228.18</v>
      </c>
      <c r="U99" s="26">
        <v>62676.92</v>
      </c>
      <c r="V99" s="25">
        <v>0</v>
      </c>
      <c r="W99" s="25">
        <v>0</v>
      </c>
      <c r="X99" s="26">
        <f t="shared" si="35"/>
        <v>62676.92</v>
      </c>
      <c r="Y99" s="26">
        <v>56356.06</v>
      </c>
      <c r="Z99" s="25">
        <v>0</v>
      </c>
      <c r="AA99" s="25">
        <v>0</v>
      </c>
      <c r="AB99" s="26">
        <f t="shared" si="36"/>
        <v>56356.06</v>
      </c>
      <c r="AC99" s="26">
        <v>48778.36</v>
      </c>
      <c r="AD99" s="25">
        <v>0</v>
      </c>
      <c r="AE99" s="25">
        <v>0</v>
      </c>
      <c r="AF99" s="26">
        <f t="shared" si="37"/>
        <v>48778.36</v>
      </c>
      <c r="AG99" s="26">
        <f t="shared" si="28"/>
        <v>167811.34</v>
      </c>
      <c r="AH99" s="25">
        <f t="shared" si="28"/>
        <v>0</v>
      </c>
      <c r="AI99" s="25">
        <f t="shared" si="28"/>
        <v>0</v>
      </c>
      <c r="AJ99" s="26">
        <f t="shared" si="38"/>
        <v>167811.34</v>
      </c>
      <c r="AK99" s="26">
        <f t="shared" si="29"/>
        <v>329039.52</v>
      </c>
      <c r="AL99" s="25">
        <f t="shared" si="29"/>
        <v>0</v>
      </c>
      <c r="AM99" s="25">
        <f t="shared" si="29"/>
        <v>0</v>
      </c>
      <c r="AN99" s="26">
        <f t="shared" si="39"/>
        <v>329039.52</v>
      </c>
      <c r="AO99" s="26">
        <v>56507.3</v>
      </c>
      <c r="AP99" s="25">
        <v>0</v>
      </c>
      <c r="AQ99" s="25">
        <v>0</v>
      </c>
      <c r="AR99" s="26">
        <f t="shared" si="40"/>
        <v>56507.3</v>
      </c>
      <c r="AS99" s="26">
        <v>51728.47</v>
      </c>
      <c r="AT99" s="25">
        <v>0</v>
      </c>
      <c r="AU99" s="25">
        <v>0</v>
      </c>
      <c r="AV99" s="26">
        <f t="shared" si="30"/>
        <v>51728.47</v>
      </c>
      <c r="AW99" s="26">
        <v>60453.285287203704</v>
      </c>
      <c r="AX99" s="25">
        <v>0</v>
      </c>
      <c r="AY99" s="25">
        <v>0</v>
      </c>
      <c r="AZ99" s="26">
        <f t="shared" si="54"/>
        <v>60453.285287203704</v>
      </c>
      <c r="BA99" s="26">
        <f t="shared" si="42"/>
        <v>168689.05528720369</v>
      </c>
      <c r="BB99" s="25">
        <f t="shared" si="42"/>
        <v>0</v>
      </c>
      <c r="BC99" s="25">
        <f t="shared" si="42"/>
        <v>0</v>
      </c>
      <c r="BD99" s="26">
        <f t="shared" si="55"/>
        <v>168689.05528720369</v>
      </c>
      <c r="BE99" s="26">
        <f>+VLOOKUP(B99,'[1]alocare L+AP'!B:M,12,0)</f>
        <v>40296.790120000005</v>
      </c>
      <c r="BF99" s="25"/>
      <c r="BG99" s="25"/>
      <c r="BH99" s="26">
        <f t="shared" si="56"/>
        <v>40296.790120000005</v>
      </c>
      <c r="BI99" s="26">
        <f>+VLOOKUP(B99,'[1]alocare L+AP'!B:N,13,0)</f>
        <v>35908.0308</v>
      </c>
      <c r="BJ99" s="25"/>
      <c r="BK99" s="25"/>
      <c r="BL99" s="26">
        <f t="shared" si="57"/>
        <v>35908.0308</v>
      </c>
      <c r="BM99" s="26">
        <f>+VLOOKUP(B99,'[1]alocare L+AP'!B:O,14,0)</f>
        <v>29852.067594627799</v>
      </c>
      <c r="BN99" s="25"/>
      <c r="BO99" s="25"/>
      <c r="BP99" s="26">
        <f t="shared" si="58"/>
        <v>29852.067594627799</v>
      </c>
      <c r="BQ99" s="26">
        <f t="shared" si="47"/>
        <v>106056.88851462779</v>
      </c>
      <c r="BR99" s="25">
        <f t="shared" si="47"/>
        <v>0</v>
      </c>
      <c r="BS99" s="25">
        <f t="shared" si="47"/>
        <v>0</v>
      </c>
      <c r="BT99" s="26">
        <f t="shared" si="59"/>
        <v>106056.88851462779</v>
      </c>
      <c r="BU99" s="26">
        <f t="shared" si="49"/>
        <v>274745.94380183145</v>
      </c>
      <c r="BV99" s="25">
        <f t="shared" si="50"/>
        <v>0</v>
      </c>
      <c r="BW99" s="25">
        <f t="shared" si="50"/>
        <v>0</v>
      </c>
      <c r="BX99" s="26">
        <f t="shared" si="60"/>
        <v>274745.94380183145</v>
      </c>
      <c r="BY99" s="26">
        <f t="shared" si="52"/>
        <v>603785.46380183147</v>
      </c>
      <c r="BZ99" s="25">
        <f t="shared" si="52"/>
        <v>0</v>
      </c>
      <c r="CA99" s="25">
        <f t="shared" si="52"/>
        <v>0</v>
      </c>
      <c r="CB99" s="26">
        <f t="shared" si="61"/>
        <v>603785.46380183147</v>
      </c>
    </row>
    <row r="100" spans="1:80" ht="15">
      <c r="A100" s="19">
        <v>92</v>
      </c>
      <c r="B100" s="37" t="s">
        <v>219</v>
      </c>
      <c r="C100" s="45" t="s">
        <v>36</v>
      </c>
      <c r="D100" s="22" t="s">
        <v>220</v>
      </c>
      <c r="E100" s="23">
        <v>121534.58</v>
      </c>
      <c r="F100" s="23">
        <v>0</v>
      </c>
      <c r="G100" s="24">
        <v>0</v>
      </c>
      <c r="H100" s="22">
        <f t="shared" si="31"/>
        <v>121534.58</v>
      </c>
      <c r="I100" s="25">
        <v>122094.87</v>
      </c>
      <c r="J100" s="25"/>
      <c r="K100" s="25"/>
      <c r="L100" s="26">
        <f t="shared" si="32"/>
        <v>122094.87</v>
      </c>
      <c r="M100" s="26">
        <v>123177.38</v>
      </c>
      <c r="N100" s="25">
        <v>0</v>
      </c>
      <c r="O100" s="25">
        <v>0</v>
      </c>
      <c r="P100" s="26">
        <f t="shared" si="33"/>
        <v>123177.38</v>
      </c>
      <c r="Q100" s="26">
        <f t="shared" si="27"/>
        <v>366806.83</v>
      </c>
      <c r="R100" s="25">
        <f t="shared" si="27"/>
        <v>0</v>
      </c>
      <c r="S100" s="25">
        <f t="shared" si="27"/>
        <v>0</v>
      </c>
      <c r="T100" s="26">
        <f t="shared" si="34"/>
        <v>366806.83</v>
      </c>
      <c r="U100" s="26">
        <v>135277.17000000001</v>
      </c>
      <c r="V100" s="25">
        <v>0</v>
      </c>
      <c r="W100" s="25">
        <v>0</v>
      </c>
      <c r="X100" s="26">
        <f t="shared" si="35"/>
        <v>135277.17000000001</v>
      </c>
      <c r="Y100" s="26">
        <v>123160.32000000001</v>
      </c>
      <c r="Z100" s="25">
        <v>0</v>
      </c>
      <c r="AA100" s="25">
        <v>0</v>
      </c>
      <c r="AB100" s="26">
        <f t="shared" si="36"/>
        <v>123160.32000000001</v>
      </c>
      <c r="AC100" s="26">
        <v>124160.04</v>
      </c>
      <c r="AD100" s="25">
        <v>0</v>
      </c>
      <c r="AE100" s="25">
        <v>0</v>
      </c>
      <c r="AF100" s="26">
        <f t="shared" si="37"/>
        <v>124160.04</v>
      </c>
      <c r="AG100" s="26">
        <f t="shared" si="28"/>
        <v>382597.53</v>
      </c>
      <c r="AH100" s="25">
        <f t="shared" si="28"/>
        <v>0</v>
      </c>
      <c r="AI100" s="25">
        <f t="shared" si="28"/>
        <v>0</v>
      </c>
      <c r="AJ100" s="26">
        <f t="shared" si="38"/>
        <v>382597.53</v>
      </c>
      <c r="AK100" s="26">
        <f t="shared" si="29"/>
        <v>749404.3600000001</v>
      </c>
      <c r="AL100" s="25">
        <f t="shared" si="29"/>
        <v>0</v>
      </c>
      <c r="AM100" s="25">
        <f t="shared" si="29"/>
        <v>0</v>
      </c>
      <c r="AN100" s="26">
        <f t="shared" si="39"/>
        <v>749404.3600000001</v>
      </c>
      <c r="AO100" s="26">
        <v>144499.92000000001</v>
      </c>
      <c r="AP100" s="25">
        <v>0</v>
      </c>
      <c r="AQ100" s="25">
        <v>0</v>
      </c>
      <c r="AR100" s="26">
        <f t="shared" si="40"/>
        <v>144499.92000000001</v>
      </c>
      <c r="AS100" s="26">
        <v>125908.27</v>
      </c>
      <c r="AT100" s="25">
        <v>0</v>
      </c>
      <c r="AU100" s="25">
        <v>0</v>
      </c>
      <c r="AV100" s="26">
        <f t="shared" si="30"/>
        <v>125908.27</v>
      </c>
      <c r="AW100" s="26">
        <v>113420.68993879891</v>
      </c>
      <c r="AX100" s="25">
        <v>0</v>
      </c>
      <c r="AY100" s="25">
        <v>0</v>
      </c>
      <c r="AZ100" s="26">
        <f t="shared" si="54"/>
        <v>113420.68993879891</v>
      </c>
      <c r="BA100" s="26">
        <f t="shared" si="42"/>
        <v>383828.8799387989</v>
      </c>
      <c r="BB100" s="25">
        <f t="shared" si="42"/>
        <v>0</v>
      </c>
      <c r="BC100" s="25">
        <f t="shared" si="42"/>
        <v>0</v>
      </c>
      <c r="BD100" s="26">
        <f t="shared" si="55"/>
        <v>383828.8799387989</v>
      </c>
      <c r="BE100" s="26">
        <f>+VLOOKUP(B100,'[1]alocare L+AP'!B:M,12,0)</f>
        <v>99402.373919999998</v>
      </c>
      <c r="BF100" s="25"/>
      <c r="BG100" s="25"/>
      <c r="BH100" s="26">
        <f t="shared" si="56"/>
        <v>99402.373919999998</v>
      </c>
      <c r="BI100" s="26">
        <f>+VLOOKUP(B100,'[1]alocare L+AP'!B:N,13,0)</f>
        <v>88576.372799999983</v>
      </c>
      <c r="BJ100" s="25"/>
      <c r="BK100" s="25"/>
      <c r="BL100" s="26">
        <f t="shared" si="57"/>
        <v>88576.372799999983</v>
      </c>
      <c r="BM100" s="26">
        <f>+VLOOKUP(B100,'[1]alocare L+AP'!B:O,14,0)</f>
        <v>73637.785453624791</v>
      </c>
      <c r="BN100" s="25"/>
      <c r="BO100" s="25"/>
      <c r="BP100" s="26">
        <f t="shared" si="58"/>
        <v>73637.785453624791</v>
      </c>
      <c r="BQ100" s="26">
        <f t="shared" si="47"/>
        <v>261616.53217362479</v>
      </c>
      <c r="BR100" s="25">
        <f t="shared" si="47"/>
        <v>0</v>
      </c>
      <c r="BS100" s="25">
        <f t="shared" si="47"/>
        <v>0</v>
      </c>
      <c r="BT100" s="26">
        <f t="shared" si="59"/>
        <v>261616.53217362479</v>
      </c>
      <c r="BU100" s="26">
        <f t="shared" si="49"/>
        <v>645445.41211242368</v>
      </c>
      <c r="BV100" s="25">
        <f t="shared" si="50"/>
        <v>0</v>
      </c>
      <c r="BW100" s="25">
        <f t="shared" si="50"/>
        <v>0</v>
      </c>
      <c r="BX100" s="26">
        <f t="shared" si="60"/>
        <v>645445.41211242368</v>
      </c>
      <c r="BY100" s="26">
        <f t="shared" si="52"/>
        <v>1394849.7721124238</v>
      </c>
      <c r="BZ100" s="25">
        <f t="shared" si="52"/>
        <v>0</v>
      </c>
      <c r="CA100" s="25">
        <f t="shared" si="52"/>
        <v>0</v>
      </c>
      <c r="CB100" s="26">
        <f t="shared" si="61"/>
        <v>1394849.7721124238</v>
      </c>
    </row>
    <row r="101" spans="1:80" ht="15">
      <c r="A101" s="19">
        <v>93</v>
      </c>
      <c r="B101" s="37" t="s">
        <v>221</v>
      </c>
      <c r="C101" s="45" t="s">
        <v>51</v>
      </c>
      <c r="D101" s="22" t="s">
        <v>222</v>
      </c>
      <c r="E101" s="23"/>
      <c r="F101" s="23"/>
      <c r="G101" s="24">
        <v>97700</v>
      </c>
      <c r="H101" s="22">
        <f t="shared" si="31"/>
        <v>97700</v>
      </c>
      <c r="I101" s="25"/>
      <c r="J101" s="25"/>
      <c r="K101" s="25">
        <v>98550</v>
      </c>
      <c r="L101" s="26">
        <f t="shared" si="32"/>
        <v>98550</v>
      </c>
      <c r="M101" s="26"/>
      <c r="N101" s="25"/>
      <c r="O101" s="25">
        <v>98825</v>
      </c>
      <c r="P101" s="26">
        <f t="shared" si="33"/>
        <v>98825</v>
      </c>
      <c r="Q101" s="26">
        <f t="shared" si="27"/>
        <v>0</v>
      </c>
      <c r="R101" s="25">
        <f t="shared" si="27"/>
        <v>0</v>
      </c>
      <c r="S101" s="25">
        <f t="shared" si="27"/>
        <v>295075</v>
      </c>
      <c r="T101" s="26">
        <f t="shared" si="34"/>
        <v>295075</v>
      </c>
      <c r="U101" s="26"/>
      <c r="V101" s="25"/>
      <c r="W101" s="25">
        <v>96245</v>
      </c>
      <c r="X101" s="26">
        <f t="shared" si="35"/>
        <v>96245</v>
      </c>
      <c r="Y101" s="26"/>
      <c r="Z101" s="25"/>
      <c r="AA101" s="25">
        <v>99870</v>
      </c>
      <c r="AB101" s="26">
        <f t="shared" si="36"/>
        <v>99870</v>
      </c>
      <c r="AC101" s="26"/>
      <c r="AD101" s="25"/>
      <c r="AE101" s="25">
        <v>95410</v>
      </c>
      <c r="AF101" s="26">
        <f t="shared" si="37"/>
        <v>95410</v>
      </c>
      <c r="AG101" s="26">
        <f t="shared" si="28"/>
        <v>0</v>
      </c>
      <c r="AH101" s="25">
        <f t="shared" si="28"/>
        <v>0</v>
      </c>
      <c r="AI101" s="25">
        <f t="shared" si="28"/>
        <v>291525</v>
      </c>
      <c r="AJ101" s="26">
        <f t="shared" si="38"/>
        <v>291525</v>
      </c>
      <c r="AK101" s="26">
        <f t="shared" si="29"/>
        <v>0</v>
      </c>
      <c r="AL101" s="25">
        <f t="shared" si="29"/>
        <v>0</v>
      </c>
      <c r="AM101" s="25">
        <f t="shared" si="29"/>
        <v>586600</v>
      </c>
      <c r="AN101" s="26">
        <f t="shared" si="39"/>
        <v>586600</v>
      </c>
      <c r="AO101" s="26"/>
      <c r="AP101" s="25"/>
      <c r="AQ101" s="25">
        <v>82010</v>
      </c>
      <c r="AR101" s="26">
        <f t="shared" si="40"/>
        <v>82010</v>
      </c>
      <c r="AS101" s="26"/>
      <c r="AT101" s="25"/>
      <c r="AU101" s="25">
        <v>62570</v>
      </c>
      <c r="AV101" s="26">
        <f t="shared" si="30"/>
        <v>62570</v>
      </c>
      <c r="AW101" s="26">
        <v>0</v>
      </c>
      <c r="AX101" s="25">
        <v>0</v>
      </c>
      <c r="AY101" s="25">
        <v>71026.436437732787</v>
      </c>
      <c r="AZ101" s="26">
        <f t="shared" si="54"/>
        <v>71026.436437732787</v>
      </c>
      <c r="BA101" s="26">
        <f t="shared" si="42"/>
        <v>0</v>
      </c>
      <c r="BB101" s="25">
        <f t="shared" si="42"/>
        <v>0</v>
      </c>
      <c r="BC101" s="25">
        <f t="shared" si="42"/>
        <v>215606.43643773277</v>
      </c>
      <c r="BD101" s="26">
        <f t="shared" si="55"/>
        <v>215606.43643773277</v>
      </c>
      <c r="BE101" s="26"/>
      <c r="BF101" s="25"/>
      <c r="BG101" s="25">
        <f>+VLOOKUP(B101,'[1]alocare RX'!B:M,12,0)</f>
        <v>60192.561959999999</v>
      </c>
      <c r="BH101" s="26">
        <f t="shared" si="56"/>
        <v>60192.561959999999</v>
      </c>
      <c r="BI101" s="26"/>
      <c r="BJ101" s="25"/>
      <c r="BK101" s="25">
        <f>+VLOOKUP(B101,'[1]alocare RX'!B:N,13,0)</f>
        <v>53636.936399999991</v>
      </c>
      <c r="BL101" s="26">
        <f t="shared" si="57"/>
        <v>53636.936399999991</v>
      </c>
      <c r="BM101" s="26"/>
      <c r="BN101" s="25"/>
      <c r="BO101" s="25">
        <f>+VLOOKUP(B101,'[1]alocare RX'!B:O,14,0)</f>
        <v>44590.956822437394</v>
      </c>
      <c r="BP101" s="26">
        <f t="shared" si="58"/>
        <v>44590.956822437394</v>
      </c>
      <c r="BQ101" s="26">
        <f t="shared" si="47"/>
        <v>0</v>
      </c>
      <c r="BR101" s="25">
        <f t="shared" si="47"/>
        <v>0</v>
      </c>
      <c r="BS101" s="25">
        <f t="shared" si="47"/>
        <v>158420.45518243738</v>
      </c>
      <c r="BT101" s="26">
        <f t="shared" si="59"/>
        <v>158420.45518243738</v>
      </c>
      <c r="BU101" s="26">
        <f t="shared" si="49"/>
        <v>0</v>
      </c>
      <c r="BV101" s="25">
        <f t="shared" si="50"/>
        <v>0</v>
      </c>
      <c r="BW101" s="25">
        <f t="shared" si="50"/>
        <v>374026.89162017015</v>
      </c>
      <c r="BX101" s="26">
        <f t="shared" si="60"/>
        <v>374026.89162017015</v>
      </c>
      <c r="BY101" s="26">
        <f t="shared" si="52"/>
        <v>0</v>
      </c>
      <c r="BZ101" s="25">
        <f t="shared" si="52"/>
        <v>0</v>
      </c>
      <c r="CA101" s="25">
        <f t="shared" si="52"/>
        <v>960626.89162017009</v>
      </c>
      <c r="CB101" s="26">
        <f t="shared" si="61"/>
        <v>960626.89162017009</v>
      </c>
    </row>
    <row r="102" spans="1:80" ht="15">
      <c r="A102" s="19">
        <v>94</v>
      </c>
      <c r="B102" s="37" t="s">
        <v>223</v>
      </c>
      <c r="C102" s="45" t="s">
        <v>51</v>
      </c>
      <c r="D102" s="39" t="s">
        <v>224</v>
      </c>
      <c r="E102" s="40">
        <v>0</v>
      </c>
      <c r="F102" s="40">
        <v>0</v>
      </c>
      <c r="G102" s="41">
        <v>232920</v>
      </c>
      <c r="H102" s="22">
        <f t="shared" si="31"/>
        <v>232920</v>
      </c>
      <c r="I102" s="25">
        <v>0</v>
      </c>
      <c r="J102" s="25">
        <v>0</v>
      </c>
      <c r="K102" s="25">
        <v>235710</v>
      </c>
      <c r="L102" s="26">
        <f t="shared" si="32"/>
        <v>235710</v>
      </c>
      <c r="M102" s="26">
        <v>0</v>
      </c>
      <c r="N102" s="25">
        <v>0</v>
      </c>
      <c r="O102" s="25">
        <v>234405</v>
      </c>
      <c r="P102" s="26">
        <f t="shared" si="33"/>
        <v>234405</v>
      </c>
      <c r="Q102" s="26">
        <f t="shared" si="27"/>
        <v>0</v>
      </c>
      <c r="R102" s="25">
        <f t="shared" si="27"/>
        <v>0</v>
      </c>
      <c r="S102" s="25">
        <f t="shared" si="27"/>
        <v>703035</v>
      </c>
      <c r="T102" s="26">
        <f t="shared" si="34"/>
        <v>703035</v>
      </c>
      <c r="U102" s="26">
        <v>0</v>
      </c>
      <c r="V102" s="25">
        <v>0</v>
      </c>
      <c r="W102" s="25">
        <v>235245</v>
      </c>
      <c r="X102" s="26">
        <f t="shared" si="35"/>
        <v>235245</v>
      </c>
      <c r="Y102" s="26">
        <v>0</v>
      </c>
      <c r="Z102" s="25">
        <v>0</v>
      </c>
      <c r="AA102" s="25">
        <v>235910</v>
      </c>
      <c r="AB102" s="26">
        <f t="shared" si="36"/>
        <v>235910</v>
      </c>
      <c r="AC102" s="26">
        <v>0</v>
      </c>
      <c r="AD102" s="25">
        <v>0</v>
      </c>
      <c r="AE102" s="25">
        <v>235627</v>
      </c>
      <c r="AF102" s="26">
        <f t="shared" si="37"/>
        <v>235627</v>
      </c>
      <c r="AG102" s="26">
        <f t="shared" si="28"/>
        <v>0</v>
      </c>
      <c r="AH102" s="25">
        <f t="shared" si="28"/>
        <v>0</v>
      </c>
      <c r="AI102" s="25">
        <f t="shared" si="28"/>
        <v>706782</v>
      </c>
      <c r="AJ102" s="26">
        <f t="shared" si="38"/>
        <v>706782</v>
      </c>
      <c r="AK102" s="26">
        <f t="shared" si="29"/>
        <v>0</v>
      </c>
      <c r="AL102" s="25">
        <f t="shared" si="29"/>
        <v>0</v>
      </c>
      <c r="AM102" s="25">
        <f t="shared" si="29"/>
        <v>1409817</v>
      </c>
      <c r="AN102" s="26">
        <f t="shared" si="39"/>
        <v>1409817</v>
      </c>
      <c r="AO102" s="26">
        <v>0</v>
      </c>
      <c r="AP102" s="25">
        <v>0</v>
      </c>
      <c r="AQ102" s="25">
        <v>235622</v>
      </c>
      <c r="AR102" s="26">
        <f t="shared" si="40"/>
        <v>235622</v>
      </c>
      <c r="AS102" s="26">
        <v>0</v>
      </c>
      <c r="AT102" s="25">
        <v>0</v>
      </c>
      <c r="AU102" s="25">
        <v>263110</v>
      </c>
      <c r="AV102" s="26">
        <f t="shared" si="30"/>
        <v>263110</v>
      </c>
      <c r="AW102" s="26">
        <v>0</v>
      </c>
      <c r="AX102" s="25">
        <v>0</v>
      </c>
      <c r="AY102" s="25">
        <v>272742.74269855442</v>
      </c>
      <c r="AZ102" s="26">
        <f t="shared" si="54"/>
        <v>272742.74269855442</v>
      </c>
      <c r="BA102" s="26">
        <f t="shared" si="42"/>
        <v>0</v>
      </c>
      <c r="BB102" s="25">
        <f t="shared" si="42"/>
        <v>0</v>
      </c>
      <c r="BC102" s="25">
        <f t="shared" si="42"/>
        <v>771474.74269855442</v>
      </c>
      <c r="BD102" s="26">
        <f t="shared" si="55"/>
        <v>771474.74269855442</v>
      </c>
      <c r="BE102" s="26"/>
      <c r="BF102" s="25"/>
      <c r="BG102" s="25">
        <f>+VLOOKUP(B102,'[1]alocare RX'!B:M,12,0)</f>
        <v>231140.47758000004</v>
      </c>
      <c r="BH102" s="26">
        <f t="shared" si="56"/>
        <v>231140.47758000004</v>
      </c>
      <c r="BI102" s="26"/>
      <c r="BJ102" s="25"/>
      <c r="BK102" s="25">
        <f>+VLOOKUP(B102,'[1]alocare RX'!B:N,13,0)</f>
        <v>205966.7622</v>
      </c>
      <c r="BL102" s="26">
        <f t="shared" si="57"/>
        <v>205966.7622</v>
      </c>
      <c r="BM102" s="26"/>
      <c r="BN102" s="25"/>
      <c r="BO102" s="25">
        <f>+VLOOKUP(B102,'[1]alocare RX'!B:O,14,0)</f>
        <v>171230.0443788477</v>
      </c>
      <c r="BP102" s="26">
        <f t="shared" si="58"/>
        <v>171230.0443788477</v>
      </c>
      <c r="BQ102" s="26">
        <f t="shared" si="47"/>
        <v>0</v>
      </c>
      <c r="BR102" s="25">
        <f t="shared" si="47"/>
        <v>0</v>
      </c>
      <c r="BS102" s="25">
        <f t="shared" si="47"/>
        <v>608337.28415884776</v>
      </c>
      <c r="BT102" s="26">
        <f t="shared" si="59"/>
        <v>608337.28415884776</v>
      </c>
      <c r="BU102" s="26">
        <f t="shared" si="49"/>
        <v>0</v>
      </c>
      <c r="BV102" s="25">
        <f t="shared" si="50"/>
        <v>0</v>
      </c>
      <c r="BW102" s="25">
        <f t="shared" si="50"/>
        <v>1379812.0268574022</v>
      </c>
      <c r="BX102" s="26">
        <f t="shared" si="60"/>
        <v>1379812.0268574022</v>
      </c>
      <c r="BY102" s="26">
        <f t="shared" si="52"/>
        <v>0</v>
      </c>
      <c r="BZ102" s="25">
        <f t="shared" si="52"/>
        <v>0</v>
      </c>
      <c r="CA102" s="25">
        <f t="shared" si="52"/>
        <v>2789629.0268574022</v>
      </c>
      <c r="CB102" s="26">
        <f t="shared" si="61"/>
        <v>2789629.0268574022</v>
      </c>
    </row>
    <row r="103" spans="1:80" ht="15">
      <c r="A103" s="19">
        <v>95</v>
      </c>
      <c r="B103" s="37" t="s">
        <v>225</v>
      </c>
      <c r="C103" s="45" t="s">
        <v>51</v>
      </c>
      <c r="D103" s="39" t="s">
        <v>226</v>
      </c>
      <c r="E103" s="40"/>
      <c r="F103" s="40"/>
      <c r="G103" s="41">
        <v>189500</v>
      </c>
      <c r="H103" s="22">
        <f t="shared" si="31"/>
        <v>189500</v>
      </c>
      <c r="I103" s="25"/>
      <c r="J103" s="25"/>
      <c r="K103" s="25">
        <v>189720</v>
      </c>
      <c r="L103" s="26">
        <f t="shared" si="32"/>
        <v>189720</v>
      </c>
      <c r="M103" s="26"/>
      <c r="N103" s="25"/>
      <c r="O103" s="25">
        <v>189610</v>
      </c>
      <c r="P103" s="26">
        <f t="shared" si="33"/>
        <v>189610</v>
      </c>
      <c r="Q103" s="26">
        <f t="shared" si="27"/>
        <v>0</v>
      </c>
      <c r="R103" s="25">
        <f t="shared" si="27"/>
        <v>0</v>
      </c>
      <c r="S103" s="25">
        <f t="shared" si="27"/>
        <v>568830</v>
      </c>
      <c r="T103" s="26">
        <f t="shared" si="34"/>
        <v>568830</v>
      </c>
      <c r="U103" s="26"/>
      <c r="V103" s="25"/>
      <c r="W103" s="25">
        <v>189840</v>
      </c>
      <c r="X103" s="26">
        <f t="shared" si="35"/>
        <v>189840</v>
      </c>
      <c r="Y103" s="26"/>
      <c r="Z103" s="25"/>
      <c r="AA103" s="25">
        <v>189810</v>
      </c>
      <c r="AB103" s="26">
        <f t="shared" si="36"/>
        <v>189810</v>
      </c>
      <c r="AC103" s="26"/>
      <c r="AD103" s="25"/>
      <c r="AE103" s="25">
        <v>189765</v>
      </c>
      <c r="AF103" s="26">
        <f t="shared" si="37"/>
        <v>189765</v>
      </c>
      <c r="AG103" s="26">
        <f t="shared" si="28"/>
        <v>0</v>
      </c>
      <c r="AH103" s="25">
        <f t="shared" si="28"/>
        <v>0</v>
      </c>
      <c r="AI103" s="25">
        <f t="shared" si="28"/>
        <v>569415</v>
      </c>
      <c r="AJ103" s="26">
        <f t="shared" si="38"/>
        <v>569415</v>
      </c>
      <c r="AK103" s="26">
        <f t="shared" si="29"/>
        <v>0</v>
      </c>
      <c r="AL103" s="25">
        <f t="shared" si="29"/>
        <v>0</v>
      </c>
      <c r="AM103" s="25">
        <f t="shared" si="29"/>
        <v>1138245</v>
      </c>
      <c r="AN103" s="26">
        <f t="shared" si="39"/>
        <v>1138245</v>
      </c>
      <c r="AO103" s="26"/>
      <c r="AP103" s="25"/>
      <c r="AQ103" s="25">
        <v>193145</v>
      </c>
      <c r="AR103" s="26">
        <f t="shared" si="40"/>
        <v>193145</v>
      </c>
      <c r="AS103" s="26"/>
      <c r="AT103" s="25"/>
      <c r="AU103" s="25">
        <v>204820</v>
      </c>
      <c r="AV103" s="26">
        <f t="shared" si="30"/>
        <v>204820</v>
      </c>
      <c r="AW103" s="26">
        <v>0</v>
      </c>
      <c r="AX103" s="25">
        <v>0</v>
      </c>
      <c r="AY103" s="25">
        <v>226354.04313215116</v>
      </c>
      <c r="AZ103" s="26">
        <f t="shared" si="54"/>
        <v>226354.04313215116</v>
      </c>
      <c r="BA103" s="26">
        <f t="shared" si="42"/>
        <v>0</v>
      </c>
      <c r="BB103" s="25">
        <f t="shared" si="42"/>
        <v>0</v>
      </c>
      <c r="BC103" s="25">
        <f t="shared" si="42"/>
        <v>624319.04313215113</v>
      </c>
      <c r="BD103" s="26">
        <f t="shared" si="55"/>
        <v>624319.04313215113</v>
      </c>
      <c r="BE103" s="26"/>
      <c r="BF103" s="25"/>
      <c r="BG103" s="25">
        <f>+VLOOKUP(B103,'[1]alocare RX'!B:M,12,0)</f>
        <v>169165.35652</v>
      </c>
      <c r="BH103" s="26">
        <f t="shared" si="56"/>
        <v>169165.35652</v>
      </c>
      <c r="BI103" s="26"/>
      <c r="BJ103" s="25"/>
      <c r="BK103" s="25">
        <f>+VLOOKUP(B103,'[1]alocare RX'!B:N,13,0)</f>
        <v>150741.4068</v>
      </c>
      <c r="BL103" s="26">
        <f t="shared" si="57"/>
        <v>150741.4068</v>
      </c>
      <c r="BM103" s="26"/>
      <c r="BN103" s="25"/>
      <c r="BO103" s="25">
        <f>+VLOOKUP(B103,'[1]alocare RX'!B:O,14,0)</f>
        <v>125318.5586858438</v>
      </c>
      <c r="BP103" s="26">
        <f t="shared" si="58"/>
        <v>125318.5586858438</v>
      </c>
      <c r="BQ103" s="26">
        <f t="shared" si="47"/>
        <v>0</v>
      </c>
      <c r="BR103" s="25">
        <f t="shared" si="47"/>
        <v>0</v>
      </c>
      <c r="BS103" s="25">
        <f t="shared" si="47"/>
        <v>445225.32200584386</v>
      </c>
      <c r="BT103" s="26">
        <f t="shared" si="59"/>
        <v>445225.32200584386</v>
      </c>
      <c r="BU103" s="26">
        <f t="shared" si="49"/>
        <v>0</v>
      </c>
      <c r="BV103" s="25">
        <f t="shared" si="50"/>
        <v>0</v>
      </c>
      <c r="BW103" s="25">
        <f t="shared" si="50"/>
        <v>1069544.365137995</v>
      </c>
      <c r="BX103" s="26">
        <f t="shared" si="60"/>
        <v>1069544.365137995</v>
      </c>
      <c r="BY103" s="26">
        <f t="shared" si="52"/>
        <v>0</v>
      </c>
      <c r="BZ103" s="25">
        <f t="shared" si="52"/>
        <v>0</v>
      </c>
      <c r="CA103" s="25">
        <f t="shared" si="52"/>
        <v>2207789.3651379952</v>
      </c>
      <c r="CB103" s="26">
        <f t="shared" si="61"/>
        <v>2207789.3651379952</v>
      </c>
    </row>
    <row r="104" spans="1:80" ht="15">
      <c r="A104" s="19">
        <v>96</v>
      </c>
      <c r="B104" s="37" t="s">
        <v>227</v>
      </c>
      <c r="C104" s="45" t="s">
        <v>51</v>
      </c>
      <c r="D104" s="39" t="s">
        <v>228</v>
      </c>
      <c r="E104" s="40"/>
      <c r="F104" s="40"/>
      <c r="G104" s="41">
        <v>245551</v>
      </c>
      <c r="H104" s="22">
        <f t="shared" si="31"/>
        <v>245551</v>
      </c>
      <c r="I104" s="25"/>
      <c r="J104" s="25"/>
      <c r="K104" s="25">
        <v>253600</v>
      </c>
      <c r="L104" s="26">
        <f t="shared" si="32"/>
        <v>253600</v>
      </c>
      <c r="M104" s="26"/>
      <c r="N104" s="25"/>
      <c r="O104" s="25">
        <v>249806</v>
      </c>
      <c r="P104" s="26">
        <f t="shared" si="33"/>
        <v>249806</v>
      </c>
      <c r="Q104" s="26">
        <f t="shared" si="27"/>
        <v>0</v>
      </c>
      <c r="R104" s="25">
        <f t="shared" si="27"/>
        <v>0</v>
      </c>
      <c r="S104" s="25">
        <f t="shared" si="27"/>
        <v>748957</v>
      </c>
      <c r="T104" s="26">
        <f t="shared" si="34"/>
        <v>748957</v>
      </c>
      <c r="U104" s="26"/>
      <c r="V104" s="25"/>
      <c r="W104" s="25">
        <v>269641</v>
      </c>
      <c r="X104" s="26">
        <f t="shared" si="35"/>
        <v>269641</v>
      </c>
      <c r="Y104" s="26"/>
      <c r="Z104" s="25"/>
      <c r="AA104" s="25">
        <v>255566</v>
      </c>
      <c r="AB104" s="26">
        <f t="shared" si="36"/>
        <v>255566</v>
      </c>
      <c r="AC104" s="26"/>
      <c r="AD104" s="25"/>
      <c r="AE104" s="25">
        <v>252944</v>
      </c>
      <c r="AF104" s="26">
        <f t="shared" si="37"/>
        <v>252944</v>
      </c>
      <c r="AG104" s="26">
        <f t="shared" si="28"/>
        <v>0</v>
      </c>
      <c r="AH104" s="25">
        <f t="shared" si="28"/>
        <v>0</v>
      </c>
      <c r="AI104" s="25">
        <f t="shared" si="28"/>
        <v>778151</v>
      </c>
      <c r="AJ104" s="26">
        <f t="shared" si="38"/>
        <v>778151</v>
      </c>
      <c r="AK104" s="26">
        <f t="shared" si="29"/>
        <v>0</v>
      </c>
      <c r="AL104" s="25">
        <f t="shared" si="29"/>
        <v>0</v>
      </c>
      <c r="AM104" s="25">
        <f t="shared" si="29"/>
        <v>1527108</v>
      </c>
      <c r="AN104" s="26">
        <f t="shared" si="39"/>
        <v>1527108</v>
      </c>
      <c r="AO104" s="26"/>
      <c r="AP104" s="25"/>
      <c r="AQ104" s="25">
        <v>318909</v>
      </c>
      <c r="AR104" s="26">
        <f t="shared" si="40"/>
        <v>318909</v>
      </c>
      <c r="AS104" s="26"/>
      <c r="AT104" s="25"/>
      <c r="AU104" s="25">
        <v>201830</v>
      </c>
      <c r="AV104" s="26">
        <f t="shared" si="30"/>
        <v>201830</v>
      </c>
      <c r="AW104" s="26">
        <v>0</v>
      </c>
      <c r="AX104" s="25">
        <v>0</v>
      </c>
      <c r="AY104" s="25">
        <v>244815.01719716168</v>
      </c>
      <c r="AZ104" s="26">
        <f t="shared" si="54"/>
        <v>244815.01719716168</v>
      </c>
      <c r="BA104" s="26">
        <f t="shared" si="42"/>
        <v>0</v>
      </c>
      <c r="BB104" s="25">
        <f t="shared" si="42"/>
        <v>0</v>
      </c>
      <c r="BC104" s="25">
        <f t="shared" si="42"/>
        <v>765554.01719716168</v>
      </c>
      <c r="BD104" s="26">
        <f t="shared" si="55"/>
        <v>765554.01719716168</v>
      </c>
      <c r="BE104" s="26"/>
      <c r="BF104" s="25"/>
      <c r="BG104" s="25">
        <f>+VLOOKUP(B104,'[1]alocare RX'!B:M,12,0)</f>
        <v>177262.73457999999</v>
      </c>
      <c r="BH104" s="26">
        <f t="shared" si="56"/>
        <v>177262.73457999999</v>
      </c>
      <c r="BI104" s="26"/>
      <c r="BJ104" s="25"/>
      <c r="BK104" s="25">
        <f>+VLOOKUP(B104,'[1]alocare RX'!B:N,13,0)</f>
        <v>157956.89219999997</v>
      </c>
      <c r="BL104" s="26">
        <f t="shared" si="57"/>
        <v>157956.89219999997</v>
      </c>
      <c r="BM104" s="26"/>
      <c r="BN104" s="25"/>
      <c r="BO104" s="25">
        <f>+VLOOKUP(B104,'[1]alocare RX'!B:O,14,0)</f>
        <v>131317.13764130269</v>
      </c>
      <c r="BP104" s="26">
        <f t="shared" si="58"/>
        <v>131317.13764130269</v>
      </c>
      <c r="BQ104" s="26">
        <f t="shared" si="47"/>
        <v>0</v>
      </c>
      <c r="BR104" s="25">
        <f t="shared" si="47"/>
        <v>0</v>
      </c>
      <c r="BS104" s="25">
        <f t="shared" si="47"/>
        <v>466536.76442130259</v>
      </c>
      <c r="BT104" s="26">
        <f t="shared" si="59"/>
        <v>466536.76442130259</v>
      </c>
      <c r="BU104" s="26">
        <f t="shared" si="49"/>
        <v>0</v>
      </c>
      <c r="BV104" s="25">
        <f t="shared" si="50"/>
        <v>0</v>
      </c>
      <c r="BW104" s="25">
        <f t="shared" si="50"/>
        <v>1232090.7816184643</v>
      </c>
      <c r="BX104" s="26">
        <f t="shared" si="60"/>
        <v>1232090.7816184643</v>
      </c>
      <c r="BY104" s="26">
        <f t="shared" si="52"/>
        <v>0</v>
      </c>
      <c r="BZ104" s="25">
        <f t="shared" si="52"/>
        <v>0</v>
      </c>
      <c r="CA104" s="25">
        <f t="shared" si="52"/>
        <v>2759198.7816184643</v>
      </c>
      <c r="CB104" s="26">
        <f t="shared" si="61"/>
        <v>2759198.7816184643</v>
      </c>
    </row>
    <row r="105" spans="1:80" ht="15">
      <c r="A105" s="19">
        <v>97</v>
      </c>
      <c r="B105" s="37" t="s">
        <v>229</v>
      </c>
      <c r="C105" s="45" t="s">
        <v>51</v>
      </c>
      <c r="D105" s="39" t="s">
        <v>230</v>
      </c>
      <c r="E105" s="40"/>
      <c r="F105" s="40"/>
      <c r="G105" s="41">
        <v>145340</v>
      </c>
      <c r="H105" s="22">
        <f t="shared" si="31"/>
        <v>145340</v>
      </c>
      <c r="I105" s="25"/>
      <c r="J105" s="25"/>
      <c r="K105" s="25">
        <v>145435</v>
      </c>
      <c r="L105" s="26">
        <f t="shared" si="32"/>
        <v>145435</v>
      </c>
      <c r="M105" s="26"/>
      <c r="N105" s="25"/>
      <c r="O105" s="25">
        <v>145548</v>
      </c>
      <c r="P105" s="26">
        <f t="shared" si="33"/>
        <v>145548</v>
      </c>
      <c r="Q105" s="26">
        <f t="shared" si="27"/>
        <v>0</v>
      </c>
      <c r="R105" s="25">
        <f t="shared" si="27"/>
        <v>0</v>
      </c>
      <c r="S105" s="25">
        <f t="shared" si="27"/>
        <v>436323</v>
      </c>
      <c r="T105" s="26">
        <f t="shared" si="34"/>
        <v>436323</v>
      </c>
      <c r="U105" s="26"/>
      <c r="V105" s="25"/>
      <c r="W105" s="25">
        <v>155926</v>
      </c>
      <c r="X105" s="26">
        <f t="shared" si="35"/>
        <v>155926</v>
      </c>
      <c r="Y105" s="26"/>
      <c r="Z105" s="25"/>
      <c r="AA105" s="25">
        <v>150500</v>
      </c>
      <c r="AB105" s="26">
        <f t="shared" si="36"/>
        <v>150500</v>
      </c>
      <c r="AC105" s="26"/>
      <c r="AD105" s="25"/>
      <c r="AE105" s="25">
        <v>146270</v>
      </c>
      <c r="AF105" s="26">
        <f t="shared" si="37"/>
        <v>146270</v>
      </c>
      <c r="AG105" s="26">
        <f t="shared" si="28"/>
        <v>0</v>
      </c>
      <c r="AH105" s="25">
        <f t="shared" si="28"/>
        <v>0</v>
      </c>
      <c r="AI105" s="25">
        <f t="shared" si="28"/>
        <v>452696</v>
      </c>
      <c r="AJ105" s="26">
        <f t="shared" si="38"/>
        <v>452696</v>
      </c>
      <c r="AK105" s="26">
        <f t="shared" si="29"/>
        <v>0</v>
      </c>
      <c r="AL105" s="25">
        <f t="shared" si="29"/>
        <v>0</v>
      </c>
      <c r="AM105" s="25">
        <f t="shared" si="29"/>
        <v>889019</v>
      </c>
      <c r="AN105" s="26">
        <f t="shared" si="39"/>
        <v>889019</v>
      </c>
      <c r="AO105" s="26"/>
      <c r="AP105" s="25"/>
      <c r="AQ105" s="25">
        <v>201870</v>
      </c>
      <c r="AR105" s="26">
        <f t="shared" si="40"/>
        <v>201870</v>
      </c>
      <c r="AS105" s="26"/>
      <c r="AT105" s="25"/>
      <c r="AU105" s="25">
        <v>142345</v>
      </c>
      <c r="AV105" s="26">
        <f t="shared" si="30"/>
        <v>142345</v>
      </c>
      <c r="AW105" s="26">
        <v>0</v>
      </c>
      <c r="AX105" s="25">
        <v>0</v>
      </c>
      <c r="AY105" s="25">
        <v>134118.49679145982</v>
      </c>
      <c r="AZ105" s="26">
        <f t="shared" si="54"/>
        <v>134118.49679145982</v>
      </c>
      <c r="BA105" s="26">
        <f t="shared" si="42"/>
        <v>0</v>
      </c>
      <c r="BB105" s="25">
        <f t="shared" si="42"/>
        <v>0</v>
      </c>
      <c r="BC105" s="25">
        <f t="shared" si="42"/>
        <v>478333.49679145985</v>
      </c>
      <c r="BD105" s="26">
        <f t="shared" si="55"/>
        <v>478333.49679145985</v>
      </c>
      <c r="BE105" s="26"/>
      <c r="BF105" s="25"/>
      <c r="BG105" s="25">
        <f>+VLOOKUP(B105,'[1]alocare RX'!B:M,12,0)</f>
        <v>105664.22646000001</v>
      </c>
      <c r="BH105" s="26">
        <f t="shared" si="56"/>
        <v>105664.22646000001</v>
      </c>
      <c r="BI105" s="26"/>
      <c r="BJ105" s="25"/>
      <c r="BK105" s="25">
        <f>+VLOOKUP(B105,'[1]alocare RX'!B:N,13,0)</f>
        <v>94156.241399999999</v>
      </c>
      <c r="BL105" s="26">
        <f t="shared" si="57"/>
        <v>94156.241399999999</v>
      </c>
      <c r="BM105" s="26"/>
      <c r="BN105" s="25"/>
      <c r="BO105" s="25">
        <f>+VLOOKUP(B105,'[1]alocare RX'!B:O,14,0)</f>
        <v>78276.597744504892</v>
      </c>
      <c r="BP105" s="26">
        <f t="shared" si="58"/>
        <v>78276.597744504892</v>
      </c>
      <c r="BQ105" s="26">
        <f t="shared" si="47"/>
        <v>0</v>
      </c>
      <c r="BR105" s="25">
        <f t="shared" si="47"/>
        <v>0</v>
      </c>
      <c r="BS105" s="25">
        <f t="shared" si="47"/>
        <v>278097.0656045049</v>
      </c>
      <c r="BT105" s="26">
        <f t="shared" si="59"/>
        <v>278097.0656045049</v>
      </c>
      <c r="BU105" s="26">
        <f t="shared" si="49"/>
        <v>0</v>
      </c>
      <c r="BV105" s="25">
        <f t="shared" si="50"/>
        <v>0</v>
      </c>
      <c r="BW105" s="25">
        <f t="shared" si="50"/>
        <v>756430.56239596475</v>
      </c>
      <c r="BX105" s="26">
        <f t="shared" si="60"/>
        <v>756430.56239596475</v>
      </c>
      <c r="BY105" s="26">
        <f t="shared" si="52"/>
        <v>0</v>
      </c>
      <c r="BZ105" s="25">
        <f t="shared" si="52"/>
        <v>0</v>
      </c>
      <c r="CA105" s="25">
        <f t="shared" si="52"/>
        <v>1645449.5623959647</v>
      </c>
      <c r="CB105" s="26">
        <f t="shared" si="61"/>
        <v>1645449.5623959647</v>
      </c>
    </row>
    <row r="106" spans="1:80" ht="15">
      <c r="A106" s="19">
        <v>98</v>
      </c>
      <c r="B106" s="37" t="s">
        <v>231</v>
      </c>
      <c r="C106" s="45" t="s">
        <v>30</v>
      </c>
      <c r="D106" s="39" t="s">
        <v>232</v>
      </c>
      <c r="E106" s="40">
        <v>98091.33</v>
      </c>
      <c r="F106" s="40">
        <v>0</v>
      </c>
      <c r="G106" s="41">
        <v>109857</v>
      </c>
      <c r="H106" s="22">
        <f t="shared" si="31"/>
        <v>207948.33000000002</v>
      </c>
      <c r="I106" s="25">
        <v>100268.25</v>
      </c>
      <c r="J106" s="25">
        <v>0</v>
      </c>
      <c r="K106" s="25">
        <v>121005</v>
      </c>
      <c r="L106" s="26">
        <f t="shared" si="32"/>
        <v>221273.25</v>
      </c>
      <c r="M106" s="26">
        <v>99972.89</v>
      </c>
      <c r="N106" s="25">
        <v>0</v>
      </c>
      <c r="O106" s="25">
        <v>117857</v>
      </c>
      <c r="P106" s="26">
        <f t="shared" si="33"/>
        <v>217829.89</v>
      </c>
      <c r="Q106" s="26">
        <f t="shared" si="27"/>
        <v>298332.47000000003</v>
      </c>
      <c r="R106" s="25">
        <f t="shared" si="27"/>
        <v>0</v>
      </c>
      <c r="S106" s="25">
        <f t="shared" si="27"/>
        <v>348719</v>
      </c>
      <c r="T106" s="26">
        <f t="shared" si="34"/>
        <v>647051.47</v>
      </c>
      <c r="U106" s="26">
        <v>100604.09</v>
      </c>
      <c r="V106" s="25">
        <v>0</v>
      </c>
      <c r="W106" s="25">
        <v>115735</v>
      </c>
      <c r="X106" s="26">
        <f t="shared" si="35"/>
        <v>216339.09</v>
      </c>
      <c r="Y106" s="26">
        <v>100356.88</v>
      </c>
      <c r="Z106" s="25">
        <v>0</v>
      </c>
      <c r="AA106" s="25">
        <v>117870</v>
      </c>
      <c r="AB106" s="26">
        <f t="shared" si="36"/>
        <v>218226.88</v>
      </c>
      <c r="AC106" s="26">
        <v>101038.38</v>
      </c>
      <c r="AD106" s="25">
        <v>0</v>
      </c>
      <c r="AE106" s="25">
        <v>113332</v>
      </c>
      <c r="AF106" s="26">
        <f t="shared" si="37"/>
        <v>214370.38</v>
      </c>
      <c r="AG106" s="26">
        <f t="shared" si="28"/>
        <v>301999.34999999998</v>
      </c>
      <c r="AH106" s="25">
        <f t="shared" si="28"/>
        <v>0</v>
      </c>
      <c r="AI106" s="25">
        <f t="shared" si="28"/>
        <v>346937</v>
      </c>
      <c r="AJ106" s="26">
        <f t="shared" si="38"/>
        <v>648936.35</v>
      </c>
      <c r="AK106" s="26">
        <f t="shared" si="29"/>
        <v>600331.82000000007</v>
      </c>
      <c r="AL106" s="25">
        <f t="shared" si="29"/>
        <v>0</v>
      </c>
      <c r="AM106" s="25">
        <f t="shared" si="29"/>
        <v>695656</v>
      </c>
      <c r="AN106" s="26">
        <f t="shared" si="39"/>
        <v>1295987.82</v>
      </c>
      <c r="AO106" s="26">
        <v>114819.82</v>
      </c>
      <c r="AP106" s="25">
        <v>0</v>
      </c>
      <c r="AQ106" s="25">
        <v>118695</v>
      </c>
      <c r="AR106" s="26">
        <f t="shared" si="40"/>
        <v>233514.82</v>
      </c>
      <c r="AS106" s="26">
        <v>90135.27</v>
      </c>
      <c r="AT106" s="25">
        <v>0</v>
      </c>
      <c r="AU106" s="25">
        <v>101020</v>
      </c>
      <c r="AV106" s="26">
        <f t="shared" si="30"/>
        <v>191155.27000000002</v>
      </c>
      <c r="AW106" s="26">
        <v>117174.90608755374</v>
      </c>
      <c r="AX106" s="25">
        <v>0</v>
      </c>
      <c r="AY106" s="25">
        <v>104901.39115128879</v>
      </c>
      <c r="AZ106" s="26">
        <f t="shared" si="54"/>
        <v>222076.29723884253</v>
      </c>
      <c r="BA106" s="26">
        <f t="shared" si="42"/>
        <v>322129.99608755379</v>
      </c>
      <c r="BB106" s="25">
        <f t="shared" si="42"/>
        <v>0</v>
      </c>
      <c r="BC106" s="25">
        <f t="shared" si="42"/>
        <v>324616.39115128876</v>
      </c>
      <c r="BD106" s="26">
        <f t="shared" si="55"/>
        <v>646746.38723884255</v>
      </c>
      <c r="BE106" s="26">
        <f>+VLOOKUP(B106,'[1]alocare L+AP'!B:M,12,0)</f>
        <v>79163.26268</v>
      </c>
      <c r="BF106" s="25"/>
      <c r="BG106" s="25">
        <f>+VLOOKUP(B106,'[1]alocare RX'!B:M,12,0)</f>
        <v>88900.468659999999</v>
      </c>
      <c r="BH106" s="26">
        <f t="shared" si="56"/>
        <v>168063.73134</v>
      </c>
      <c r="BI106" s="26">
        <f>+VLOOKUP(B106,'[1]alocare L+AP'!B:N,13,0)</f>
        <v>70541.521199999988</v>
      </c>
      <c r="BJ106" s="25"/>
      <c r="BK106" s="25">
        <f>+VLOOKUP(B106,'[1]alocare RX'!B:N,13,0)</f>
        <v>79218.239399999991</v>
      </c>
      <c r="BL106" s="26">
        <f t="shared" si="57"/>
        <v>149759.76059999998</v>
      </c>
      <c r="BM106" s="26">
        <f>+VLOOKUP(B106,'[1]alocare L+AP'!B:O,14,0)</f>
        <v>58644.548647604192</v>
      </c>
      <c r="BN106" s="25"/>
      <c r="BO106" s="25">
        <f>+VLOOKUP(B106,'[1]alocare RX'!B:O,14,0)</f>
        <v>65857.920487697891</v>
      </c>
      <c r="BP106" s="26">
        <f t="shared" si="58"/>
        <v>124502.46913530209</v>
      </c>
      <c r="BQ106" s="26">
        <f t="shared" si="47"/>
        <v>208349.33252760419</v>
      </c>
      <c r="BR106" s="25">
        <f t="shared" si="47"/>
        <v>0</v>
      </c>
      <c r="BS106" s="25">
        <f t="shared" si="47"/>
        <v>233976.62854769785</v>
      </c>
      <c r="BT106" s="26">
        <f t="shared" si="59"/>
        <v>442325.96107530204</v>
      </c>
      <c r="BU106" s="26">
        <f t="shared" si="49"/>
        <v>530479.32861515798</v>
      </c>
      <c r="BV106" s="25">
        <f t="shared" si="50"/>
        <v>0</v>
      </c>
      <c r="BW106" s="25">
        <f t="shared" si="50"/>
        <v>558593.01969898655</v>
      </c>
      <c r="BX106" s="26">
        <f t="shared" si="60"/>
        <v>1089072.3483141446</v>
      </c>
      <c r="BY106" s="26">
        <f t="shared" si="52"/>
        <v>1130811.1486151582</v>
      </c>
      <c r="BZ106" s="25">
        <f t="shared" si="52"/>
        <v>0</v>
      </c>
      <c r="CA106" s="25">
        <f t="shared" si="52"/>
        <v>1254249.0196989866</v>
      </c>
      <c r="CB106" s="26">
        <f t="shared" si="61"/>
        <v>2385060.1683141449</v>
      </c>
    </row>
    <row r="107" spans="1:80" ht="15">
      <c r="A107" s="19">
        <v>99</v>
      </c>
      <c r="B107" s="37" t="s">
        <v>233</v>
      </c>
      <c r="C107" s="45" t="s">
        <v>36</v>
      </c>
      <c r="D107" s="22" t="s">
        <v>234</v>
      </c>
      <c r="E107" s="23">
        <v>97141.23</v>
      </c>
      <c r="F107" s="23"/>
      <c r="G107" s="24"/>
      <c r="H107" s="22">
        <f t="shared" si="31"/>
        <v>97141.23</v>
      </c>
      <c r="I107" s="25">
        <v>97788.9</v>
      </c>
      <c r="J107" s="25"/>
      <c r="K107" s="25"/>
      <c r="L107" s="26">
        <f t="shared" si="32"/>
        <v>97788.9</v>
      </c>
      <c r="M107" s="26">
        <v>98558.54</v>
      </c>
      <c r="N107" s="25"/>
      <c r="O107" s="25"/>
      <c r="P107" s="26">
        <f t="shared" si="33"/>
        <v>98558.54</v>
      </c>
      <c r="Q107" s="26">
        <f t="shared" si="27"/>
        <v>293488.67</v>
      </c>
      <c r="R107" s="25">
        <f t="shared" si="27"/>
        <v>0</v>
      </c>
      <c r="S107" s="25">
        <f t="shared" si="27"/>
        <v>0</v>
      </c>
      <c r="T107" s="26">
        <f t="shared" si="34"/>
        <v>293488.67</v>
      </c>
      <c r="U107" s="26">
        <v>108425.51</v>
      </c>
      <c r="V107" s="25"/>
      <c r="W107" s="25"/>
      <c r="X107" s="26">
        <f t="shared" si="35"/>
        <v>108425.51</v>
      </c>
      <c r="Y107" s="26">
        <v>98920.82</v>
      </c>
      <c r="Z107" s="25"/>
      <c r="AA107" s="25"/>
      <c r="AB107" s="26">
        <f t="shared" si="36"/>
        <v>98920.82</v>
      </c>
      <c r="AC107" s="26">
        <v>98834.67</v>
      </c>
      <c r="AD107" s="25"/>
      <c r="AE107" s="25"/>
      <c r="AF107" s="26">
        <f t="shared" si="37"/>
        <v>98834.67</v>
      </c>
      <c r="AG107" s="26">
        <f t="shared" si="28"/>
        <v>306181</v>
      </c>
      <c r="AH107" s="25">
        <f t="shared" si="28"/>
        <v>0</v>
      </c>
      <c r="AI107" s="25">
        <f t="shared" si="28"/>
        <v>0</v>
      </c>
      <c r="AJ107" s="26">
        <f t="shared" si="38"/>
        <v>306181</v>
      </c>
      <c r="AK107" s="26">
        <f t="shared" si="29"/>
        <v>599669.66999999993</v>
      </c>
      <c r="AL107" s="25">
        <f t="shared" si="29"/>
        <v>0</v>
      </c>
      <c r="AM107" s="25">
        <f t="shared" si="29"/>
        <v>0</v>
      </c>
      <c r="AN107" s="26">
        <f t="shared" si="39"/>
        <v>599669.66999999993</v>
      </c>
      <c r="AO107" s="26">
        <v>115384.87</v>
      </c>
      <c r="AP107" s="25"/>
      <c r="AQ107" s="25"/>
      <c r="AR107" s="26">
        <f t="shared" si="40"/>
        <v>115384.87</v>
      </c>
      <c r="AS107" s="26">
        <v>95218.17</v>
      </c>
      <c r="AT107" s="25"/>
      <c r="AU107" s="25"/>
      <c r="AV107" s="26">
        <f t="shared" si="30"/>
        <v>95218.17</v>
      </c>
      <c r="AW107" s="26">
        <v>111348.97111004227</v>
      </c>
      <c r="AX107" s="25">
        <v>0</v>
      </c>
      <c r="AY107" s="25">
        <v>0</v>
      </c>
      <c r="AZ107" s="26">
        <f t="shared" si="54"/>
        <v>111348.97111004227</v>
      </c>
      <c r="BA107" s="26">
        <f t="shared" si="42"/>
        <v>321952.01111004222</v>
      </c>
      <c r="BB107" s="25">
        <f t="shared" si="42"/>
        <v>0</v>
      </c>
      <c r="BC107" s="25">
        <f t="shared" si="42"/>
        <v>0</v>
      </c>
      <c r="BD107" s="26">
        <f t="shared" si="55"/>
        <v>321952.01111004222</v>
      </c>
      <c r="BE107" s="26">
        <f>+VLOOKUP(B107,'[1]alocare L+AP'!B:M,12,0)</f>
        <v>74101.290140000012</v>
      </c>
      <c r="BF107" s="25"/>
      <c r="BG107" s="25"/>
      <c r="BH107" s="26">
        <f t="shared" si="56"/>
        <v>74101.290140000012</v>
      </c>
      <c r="BI107" s="26">
        <f>+VLOOKUP(B107,'[1]alocare L+AP'!B:N,13,0)</f>
        <v>66030.852599999998</v>
      </c>
      <c r="BJ107" s="25"/>
      <c r="BK107" s="25"/>
      <c r="BL107" s="26">
        <f t="shared" si="57"/>
        <v>66030.852599999998</v>
      </c>
      <c r="BM107" s="26">
        <f>+VLOOKUP(B107,'[1]alocare L+AP'!B:O,14,0)</f>
        <v>54894.613578924102</v>
      </c>
      <c r="BN107" s="25"/>
      <c r="BO107" s="25"/>
      <c r="BP107" s="26">
        <f t="shared" si="58"/>
        <v>54894.613578924102</v>
      </c>
      <c r="BQ107" s="26">
        <f t="shared" si="47"/>
        <v>195026.7563189241</v>
      </c>
      <c r="BR107" s="25">
        <f t="shared" si="47"/>
        <v>0</v>
      </c>
      <c r="BS107" s="25">
        <f t="shared" si="47"/>
        <v>0</v>
      </c>
      <c r="BT107" s="26">
        <f t="shared" si="59"/>
        <v>195026.7563189241</v>
      </c>
      <c r="BU107" s="26">
        <f t="shared" si="49"/>
        <v>516978.76742896636</v>
      </c>
      <c r="BV107" s="25">
        <f t="shared" si="50"/>
        <v>0</v>
      </c>
      <c r="BW107" s="25">
        <f t="shared" si="50"/>
        <v>0</v>
      </c>
      <c r="BX107" s="26">
        <f t="shared" si="60"/>
        <v>516978.76742896636</v>
      </c>
      <c r="BY107" s="26">
        <f t="shared" si="52"/>
        <v>1116648.4374289662</v>
      </c>
      <c r="BZ107" s="25">
        <f t="shared" si="52"/>
        <v>0</v>
      </c>
      <c r="CA107" s="25">
        <f t="shared" si="52"/>
        <v>0</v>
      </c>
      <c r="CB107" s="26">
        <f t="shared" si="61"/>
        <v>1116648.4374289662</v>
      </c>
    </row>
    <row r="108" spans="1:80" ht="15">
      <c r="A108" s="19">
        <v>100</v>
      </c>
      <c r="B108" s="37" t="s">
        <v>235</v>
      </c>
      <c r="C108" s="45" t="s">
        <v>33</v>
      </c>
      <c r="D108" s="39" t="s">
        <v>236</v>
      </c>
      <c r="E108" s="40">
        <v>131467.43</v>
      </c>
      <c r="F108" s="40">
        <v>1240</v>
      </c>
      <c r="G108" s="41">
        <v>67735</v>
      </c>
      <c r="H108" s="22">
        <f t="shared" si="31"/>
        <v>200442.43</v>
      </c>
      <c r="I108" s="25">
        <v>132148.63</v>
      </c>
      <c r="J108" s="25">
        <v>1280</v>
      </c>
      <c r="K108" s="25">
        <v>67750</v>
      </c>
      <c r="L108" s="26">
        <f t="shared" si="32"/>
        <v>201178.63</v>
      </c>
      <c r="M108" s="26">
        <v>133161.38</v>
      </c>
      <c r="N108" s="25">
        <v>1280</v>
      </c>
      <c r="O108" s="25">
        <v>67825</v>
      </c>
      <c r="P108" s="26">
        <f t="shared" si="33"/>
        <v>202266.38</v>
      </c>
      <c r="Q108" s="26">
        <f t="shared" si="27"/>
        <v>396777.44</v>
      </c>
      <c r="R108" s="25">
        <f t="shared" si="27"/>
        <v>3800</v>
      </c>
      <c r="S108" s="25">
        <f t="shared" si="27"/>
        <v>203310</v>
      </c>
      <c r="T108" s="26">
        <f t="shared" si="34"/>
        <v>603887.43999999994</v>
      </c>
      <c r="U108" s="26">
        <v>159172.31</v>
      </c>
      <c r="V108" s="25">
        <v>2360</v>
      </c>
      <c r="W108" s="25">
        <v>78810</v>
      </c>
      <c r="X108" s="26">
        <f t="shared" si="35"/>
        <v>240342.31</v>
      </c>
      <c r="Y108" s="26">
        <v>133619.68</v>
      </c>
      <c r="Z108" s="25">
        <v>1320</v>
      </c>
      <c r="AA108" s="25">
        <v>71465</v>
      </c>
      <c r="AB108" s="26">
        <f t="shared" si="36"/>
        <v>206404.68</v>
      </c>
      <c r="AC108" s="26">
        <v>120256.53</v>
      </c>
      <c r="AD108" s="25">
        <v>1280</v>
      </c>
      <c r="AE108" s="25">
        <v>61455</v>
      </c>
      <c r="AF108" s="26">
        <f t="shared" si="37"/>
        <v>182991.53</v>
      </c>
      <c r="AG108" s="26">
        <f t="shared" si="28"/>
        <v>413048.52</v>
      </c>
      <c r="AH108" s="25">
        <f t="shared" si="28"/>
        <v>4960</v>
      </c>
      <c r="AI108" s="25">
        <f t="shared" si="28"/>
        <v>211730</v>
      </c>
      <c r="AJ108" s="26">
        <f t="shared" si="38"/>
        <v>629738.52</v>
      </c>
      <c r="AK108" s="26">
        <f t="shared" si="29"/>
        <v>809825.96</v>
      </c>
      <c r="AL108" s="25">
        <f t="shared" si="29"/>
        <v>8760</v>
      </c>
      <c r="AM108" s="25">
        <f t="shared" si="29"/>
        <v>415040</v>
      </c>
      <c r="AN108" s="26">
        <f t="shared" si="39"/>
        <v>1233625.96</v>
      </c>
      <c r="AO108" s="26">
        <v>155468.17000000001</v>
      </c>
      <c r="AP108" s="25">
        <v>2400</v>
      </c>
      <c r="AQ108" s="25">
        <v>88935</v>
      </c>
      <c r="AR108" s="26">
        <f t="shared" si="40"/>
        <v>246803.17</v>
      </c>
      <c r="AS108" s="26">
        <v>91711.22</v>
      </c>
      <c r="AT108" s="25">
        <v>1800</v>
      </c>
      <c r="AU108" s="25">
        <v>92040</v>
      </c>
      <c r="AV108" s="26">
        <f t="shared" si="30"/>
        <v>185551.22</v>
      </c>
      <c r="AW108" s="26">
        <v>126983.06686425961</v>
      </c>
      <c r="AX108" s="25">
        <v>1994.0673558449703</v>
      </c>
      <c r="AY108" s="25">
        <v>88737.214393671326</v>
      </c>
      <c r="AZ108" s="26">
        <f t="shared" si="54"/>
        <v>217714.34861377592</v>
      </c>
      <c r="BA108" s="26">
        <f t="shared" si="42"/>
        <v>374162.45686425961</v>
      </c>
      <c r="BB108" s="25">
        <f t="shared" si="42"/>
        <v>6194.0673558449707</v>
      </c>
      <c r="BC108" s="25">
        <f t="shared" si="42"/>
        <v>269712.21439367131</v>
      </c>
      <c r="BD108" s="26">
        <f t="shared" si="55"/>
        <v>650068.73861377593</v>
      </c>
      <c r="BE108" s="26">
        <f>+VLOOKUP(B108,'[1]alocare L+AP'!B:M,12,0)</f>
        <v>98278.920620000004</v>
      </c>
      <c r="BF108" s="25">
        <f>+VLOOKUP(B108,[1]ap!B:K,10,0)</f>
        <v>990.73324000000002</v>
      </c>
      <c r="BG108" s="25">
        <f>+VLOOKUP(B108,'[1]alocare RX'!B:M,12,0)</f>
        <v>73501.901599999997</v>
      </c>
      <c r="BH108" s="26">
        <f t="shared" si="56"/>
        <v>172771.55546</v>
      </c>
      <c r="BI108" s="26">
        <f>+VLOOKUP(B108,'[1]alocare L+AP'!B:N,13,0)</f>
        <v>87575.275800000003</v>
      </c>
      <c r="BJ108" s="25">
        <f>+VLOOKUP(B108,[1]ap!B:L,11,0)</f>
        <v>882.83159999999998</v>
      </c>
      <c r="BK108" s="25">
        <f>+VLOOKUP(B108,'[1]alocare RX'!B:N,13,0)</f>
        <v>65496.743999999999</v>
      </c>
      <c r="BL108" s="26">
        <f t="shared" si="57"/>
        <v>153954.85140000001</v>
      </c>
      <c r="BM108" s="26">
        <f>+VLOOKUP(B108,'[1]alocare L+AP'!B:O,14,0)</f>
        <v>72805.525520485302</v>
      </c>
      <c r="BN108" s="25">
        <f>+VLOOKUP(B108,[1]ap!B:M,12,0)</f>
        <v>733.94023595060003</v>
      </c>
      <c r="BO108" s="25">
        <f>+VLOOKUP(B108,'[1]alocare RX'!B:O,14,0)</f>
        <v>54450.583492204001</v>
      </c>
      <c r="BP108" s="26">
        <f t="shared" si="58"/>
        <v>127990.0492486399</v>
      </c>
      <c r="BQ108" s="26">
        <f t="shared" si="47"/>
        <v>258659.72194048529</v>
      </c>
      <c r="BR108" s="25">
        <f t="shared" si="47"/>
        <v>2607.5050759506003</v>
      </c>
      <c r="BS108" s="25">
        <f t="shared" si="47"/>
        <v>193449.22909220398</v>
      </c>
      <c r="BT108" s="26">
        <f t="shared" si="59"/>
        <v>454716.45610863989</v>
      </c>
      <c r="BU108" s="26">
        <f t="shared" si="49"/>
        <v>632822.17880474497</v>
      </c>
      <c r="BV108" s="25">
        <f t="shared" si="50"/>
        <v>8801.5724317955719</v>
      </c>
      <c r="BW108" s="25">
        <f t="shared" si="50"/>
        <v>463161.44348587526</v>
      </c>
      <c r="BX108" s="26">
        <f t="shared" si="60"/>
        <v>1104785.1947224159</v>
      </c>
      <c r="BY108" s="26">
        <f t="shared" si="52"/>
        <v>1442648.1388047449</v>
      </c>
      <c r="BZ108" s="25">
        <f t="shared" si="52"/>
        <v>17561.572431795572</v>
      </c>
      <c r="CA108" s="25">
        <f t="shared" si="52"/>
        <v>878201.44348587526</v>
      </c>
      <c r="CB108" s="26">
        <f t="shared" si="61"/>
        <v>2338411.1547224158</v>
      </c>
    </row>
    <row r="109" spans="1:80" ht="15">
      <c r="A109" s="19">
        <v>101</v>
      </c>
      <c r="B109" s="37" t="s">
        <v>237</v>
      </c>
      <c r="C109" s="45" t="s">
        <v>36</v>
      </c>
      <c r="D109" s="22" t="s">
        <v>238</v>
      </c>
      <c r="E109" s="23">
        <v>111067.32</v>
      </c>
      <c r="F109" s="23"/>
      <c r="G109" s="24"/>
      <c r="H109" s="22">
        <f t="shared" si="31"/>
        <v>111067.32</v>
      </c>
      <c r="I109" s="25">
        <v>111483.97</v>
      </c>
      <c r="J109" s="25"/>
      <c r="K109" s="25"/>
      <c r="L109" s="26">
        <f t="shared" si="32"/>
        <v>111483.97</v>
      </c>
      <c r="M109" s="26">
        <v>112670.47</v>
      </c>
      <c r="N109" s="25"/>
      <c r="O109" s="25"/>
      <c r="P109" s="26">
        <f t="shared" si="33"/>
        <v>112670.47</v>
      </c>
      <c r="Q109" s="26">
        <f t="shared" si="27"/>
        <v>335221.76000000001</v>
      </c>
      <c r="R109" s="25">
        <f t="shared" si="27"/>
        <v>0</v>
      </c>
      <c r="S109" s="25">
        <f t="shared" si="27"/>
        <v>0</v>
      </c>
      <c r="T109" s="26">
        <f t="shared" si="34"/>
        <v>335221.76000000001</v>
      </c>
      <c r="U109" s="26">
        <v>123353.01</v>
      </c>
      <c r="V109" s="25"/>
      <c r="W109" s="25"/>
      <c r="X109" s="26">
        <f t="shared" si="35"/>
        <v>123353.01</v>
      </c>
      <c r="Y109" s="26">
        <v>112961.41</v>
      </c>
      <c r="Z109" s="25"/>
      <c r="AA109" s="25"/>
      <c r="AB109" s="26">
        <f t="shared" si="36"/>
        <v>112961.41</v>
      </c>
      <c r="AC109" s="26">
        <v>112961.26</v>
      </c>
      <c r="AD109" s="25"/>
      <c r="AE109" s="25"/>
      <c r="AF109" s="26">
        <f t="shared" si="37"/>
        <v>112961.26</v>
      </c>
      <c r="AG109" s="26">
        <f t="shared" si="28"/>
        <v>349275.68</v>
      </c>
      <c r="AH109" s="25">
        <f t="shared" si="28"/>
        <v>0</v>
      </c>
      <c r="AI109" s="25">
        <f t="shared" si="28"/>
        <v>0</v>
      </c>
      <c r="AJ109" s="26">
        <f t="shared" si="38"/>
        <v>349275.68</v>
      </c>
      <c r="AK109" s="26">
        <f t="shared" si="29"/>
        <v>684497.44</v>
      </c>
      <c r="AL109" s="25">
        <f t="shared" si="29"/>
        <v>0</v>
      </c>
      <c r="AM109" s="25">
        <f t="shared" si="29"/>
        <v>0</v>
      </c>
      <c r="AN109" s="26">
        <f t="shared" si="39"/>
        <v>684497.44</v>
      </c>
      <c r="AO109" s="26">
        <v>131924.17000000001</v>
      </c>
      <c r="AP109" s="25"/>
      <c r="AQ109" s="25"/>
      <c r="AR109" s="26">
        <f t="shared" si="40"/>
        <v>131924.17000000001</v>
      </c>
      <c r="AS109" s="26">
        <v>101657.4</v>
      </c>
      <c r="AT109" s="25"/>
      <c r="AU109" s="25"/>
      <c r="AV109" s="26">
        <f t="shared" si="30"/>
        <v>101657.4</v>
      </c>
      <c r="AW109" s="26">
        <v>119609.42103736239</v>
      </c>
      <c r="AX109" s="25">
        <v>0</v>
      </c>
      <c r="AY109" s="25">
        <v>0</v>
      </c>
      <c r="AZ109" s="26">
        <f t="shared" si="54"/>
        <v>119609.42103736239</v>
      </c>
      <c r="BA109" s="26">
        <f t="shared" si="42"/>
        <v>353190.99103736237</v>
      </c>
      <c r="BB109" s="25">
        <f t="shared" si="42"/>
        <v>0</v>
      </c>
      <c r="BC109" s="25">
        <f t="shared" si="42"/>
        <v>0</v>
      </c>
      <c r="BD109" s="26">
        <f t="shared" si="55"/>
        <v>353190.99103736237</v>
      </c>
      <c r="BE109" s="26">
        <f>+VLOOKUP(B109,'[1]alocare L+AP'!B:M,12,0)</f>
        <v>78405.730360000001</v>
      </c>
      <c r="BF109" s="25"/>
      <c r="BG109" s="25"/>
      <c r="BH109" s="26">
        <f t="shared" si="56"/>
        <v>78405.730360000001</v>
      </c>
      <c r="BI109" s="26">
        <f>+VLOOKUP(B109,'[1]alocare L+AP'!B:N,13,0)</f>
        <v>69866.492400000003</v>
      </c>
      <c r="BJ109" s="25"/>
      <c r="BK109" s="25"/>
      <c r="BL109" s="26">
        <f t="shared" si="57"/>
        <v>69866.492400000003</v>
      </c>
      <c r="BM109" s="26">
        <f>+VLOOKUP(B109,'[1]alocare L+AP'!B:O,14,0)</f>
        <v>58083.364842283401</v>
      </c>
      <c r="BN109" s="25"/>
      <c r="BO109" s="25"/>
      <c r="BP109" s="26">
        <f t="shared" si="58"/>
        <v>58083.364842283401</v>
      </c>
      <c r="BQ109" s="26">
        <f t="shared" si="47"/>
        <v>206355.5876022834</v>
      </c>
      <c r="BR109" s="25">
        <f t="shared" si="47"/>
        <v>0</v>
      </c>
      <c r="BS109" s="25">
        <f t="shared" si="47"/>
        <v>0</v>
      </c>
      <c r="BT109" s="26">
        <f t="shared" si="59"/>
        <v>206355.5876022834</v>
      </c>
      <c r="BU109" s="26">
        <f t="shared" si="49"/>
        <v>559546.57863964583</v>
      </c>
      <c r="BV109" s="25">
        <f t="shared" si="50"/>
        <v>0</v>
      </c>
      <c r="BW109" s="25">
        <f t="shared" si="50"/>
        <v>0</v>
      </c>
      <c r="BX109" s="26">
        <f t="shared" si="60"/>
        <v>559546.57863964583</v>
      </c>
      <c r="BY109" s="26">
        <f t="shared" si="52"/>
        <v>1244044.0186396458</v>
      </c>
      <c r="BZ109" s="25">
        <f t="shared" si="52"/>
        <v>0</v>
      </c>
      <c r="CA109" s="25">
        <f t="shared" si="52"/>
        <v>0</v>
      </c>
      <c r="CB109" s="26">
        <f t="shared" si="61"/>
        <v>1244044.0186396458</v>
      </c>
    </row>
    <row r="110" spans="1:80" ht="15">
      <c r="A110" s="19">
        <v>102</v>
      </c>
      <c r="B110" s="37" t="s">
        <v>239</v>
      </c>
      <c r="C110" s="45" t="s">
        <v>36</v>
      </c>
      <c r="D110" s="22" t="s">
        <v>240</v>
      </c>
      <c r="E110" s="23">
        <v>88538.18</v>
      </c>
      <c r="F110" s="23"/>
      <c r="G110" s="24"/>
      <c r="H110" s="22">
        <f t="shared" si="31"/>
        <v>88538.18</v>
      </c>
      <c r="I110" s="25">
        <v>106683.32</v>
      </c>
      <c r="J110" s="25"/>
      <c r="K110" s="25"/>
      <c r="L110" s="26">
        <f t="shared" si="32"/>
        <v>106683.32</v>
      </c>
      <c r="M110" s="26">
        <v>98715.98</v>
      </c>
      <c r="N110" s="25"/>
      <c r="O110" s="25"/>
      <c r="P110" s="26">
        <f t="shared" si="33"/>
        <v>98715.98</v>
      </c>
      <c r="Q110" s="26">
        <f t="shared" si="27"/>
        <v>293937.48</v>
      </c>
      <c r="R110" s="25">
        <f t="shared" si="27"/>
        <v>0</v>
      </c>
      <c r="S110" s="25">
        <f t="shared" si="27"/>
        <v>0</v>
      </c>
      <c r="T110" s="26">
        <f t="shared" si="34"/>
        <v>293937.48</v>
      </c>
      <c r="U110" s="26">
        <v>115674.52</v>
      </c>
      <c r="V110" s="25"/>
      <c r="W110" s="25"/>
      <c r="X110" s="26">
        <f t="shared" si="35"/>
        <v>115674.52</v>
      </c>
      <c r="Y110" s="26">
        <v>100100.66</v>
      </c>
      <c r="Z110" s="25"/>
      <c r="AA110" s="25"/>
      <c r="AB110" s="26">
        <f t="shared" si="36"/>
        <v>100100.66</v>
      </c>
      <c r="AC110" s="26">
        <v>89211.11</v>
      </c>
      <c r="AD110" s="25"/>
      <c r="AE110" s="25"/>
      <c r="AF110" s="26">
        <f t="shared" si="37"/>
        <v>89211.11</v>
      </c>
      <c r="AG110" s="26">
        <f t="shared" si="28"/>
        <v>304986.28999999998</v>
      </c>
      <c r="AH110" s="25">
        <f t="shared" si="28"/>
        <v>0</v>
      </c>
      <c r="AI110" s="25">
        <f t="shared" si="28"/>
        <v>0</v>
      </c>
      <c r="AJ110" s="26">
        <f t="shared" si="38"/>
        <v>304986.28999999998</v>
      </c>
      <c r="AK110" s="26">
        <f t="shared" si="29"/>
        <v>598923.77</v>
      </c>
      <c r="AL110" s="25">
        <f t="shared" si="29"/>
        <v>0</v>
      </c>
      <c r="AM110" s="25">
        <f t="shared" si="29"/>
        <v>0</v>
      </c>
      <c r="AN110" s="26">
        <f t="shared" si="39"/>
        <v>598923.77</v>
      </c>
      <c r="AO110" s="26">
        <v>115829.49</v>
      </c>
      <c r="AP110" s="25"/>
      <c r="AQ110" s="25"/>
      <c r="AR110" s="26">
        <f t="shared" si="40"/>
        <v>115829.49</v>
      </c>
      <c r="AS110" s="26">
        <v>96103.91</v>
      </c>
      <c r="AT110" s="25"/>
      <c r="AU110" s="25"/>
      <c r="AV110" s="26">
        <f t="shared" si="30"/>
        <v>96103.91</v>
      </c>
      <c r="AW110" s="26">
        <v>112290.40337324314</v>
      </c>
      <c r="AX110" s="25">
        <v>0</v>
      </c>
      <c r="AY110" s="25">
        <v>0</v>
      </c>
      <c r="AZ110" s="26">
        <f t="shared" si="54"/>
        <v>112290.40337324314</v>
      </c>
      <c r="BA110" s="26">
        <f t="shared" si="42"/>
        <v>324223.80337324319</v>
      </c>
      <c r="BB110" s="25">
        <f t="shared" si="42"/>
        <v>0</v>
      </c>
      <c r="BC110" s="25">
        <f t="shared" si="42"/>
        <v>0</v>
      </c>
      <c r="BD110" s="26">
        <f t="shared" si="55"/>
        <v>324223.80337324319</v>
      </c>
      <c r="BE110" s="26">
        <f>+VLOOKUP(B110,'[1]alocare L+AP'!B:M,12,0)</f>
        <v>74884.506759999989</v>
      </c>
      <c r="BF110" s="25"/>
      <c r="BG110" s="25"/>
      <c r="BH110" s="26">
        <f t="shared" si="56"/>
        <v>74884.506759999989</v>
      </c>
      <c r="BI110" s="26">
        <f>+VLOOKUP(B110,'[1]alocare L+AP'!B:N,13,0)</f>
        <v>66728.768399999986</v>
      </c>
      <c r="BJ110" s="25"/>
      <c r="BK110" s="25"/>
      <c r="BL110" s="26">
        <f t="shared" si="57"/>
        <v>66728.768399999986</v>
      </c>
      <c r="BM110" s="26">
        <f>+VLOOKUP(B110,'[1]alocare L+AP'!B:O,14,0)</f>
        <v>55474.824444649392</v>
      </c>
      <c r="BN110" s="25"/>
      <c r="BO110" s="25"/>
      <c r="BP110" s="26">
        <f t="shared" si="58"/>
        <v>55474.824444649392</v>
      </c>
      <c r="BQ110" s="26">
        <f t="shared" si="47"/>
        <v>197088.09960464935</v>
      </c>
      <c r="BR110" s="25">
        <f t="shared" si="47"/>
        <v>0</v>
      </c>
      <c r="BS110" s="25">
        <f t="shared" si="47"/>
        <v>0</v>
      </c>
      <c r="BT110" s="26">
        <f t="shared" si="59"/>
        <v>197088.09960464935</v>
      </c>
      <c r="BU110" s="26">
        <f t="shared" si="49"/>
        <v>521311.90297789255</v>
      </c>
      <c r="BV110" s="25">
        <f t="shared" si="50"/>
        <v>0</v>
      </c>
      <c r="BW110" s="25">
        <f t="shared" si="50"/>
        <v>0</v>
      </c>
      <c r="BX110" s="26">
        <f t="shared" si="60"/>
        <v>521311.90297789255</v>
      </c>
      <c r="BY110" s="26">
        <f t="shared" si="52"/>
        <v>1120235.6729778927</v>
      </c>
      <c r="BZ110" s="25">
        <f t="shared" si="52"/>
        <v>0</v>
      </c>
      <c r="CA110" s="25">
        <f t="shared" si="52"/>
        <v>0</v>
      </c>
      <c r="CB110" s="26">
        <f t="shared" si="61"/>
        <v>1120235.6729778927</v>
      </c>
    </row>
    <row r="111" spans="1:80" ht="15">
      <c r="A111" s="19">
        <v>103</v>
      </c>
      <c r="B111" s="37" t="s">
        <v>241</v>
      </c>
      <c r="C111" s="45" t="s">
        <v>36</v>
      </c>
      <c r="D111" s="22" t="s">
        <v>242</v>
      </c>
      <c r="E111" s="23">
        <v>27610.84</v>
      </c>
      <c r="F111" s="23">
        <v>0</v>
      </c>
      <c r="G111" s="24">
        <v>0</v>
      </c>
      <c r="H111" s="22">
        <f t="shared" si="31"/>
        <v>27610.84</v>
      </c>
      <c r="I111" s="25">
        <v>67320.78</v>
      </c>
      <c r="J111" s="25">
        <v>0</v>
      </c>
      <c r="K111" s="25">
        <v>0</v>
      </c>
      <c r="L111" s="26">
        <f t="shared" si="32"/>
        <v>67320.78</v>
      </c>
      <c r="M111" s="26">
        <v>59087.63</v>
      </c>
      <c r="N111" s="25">
        <v>0</v>
      </c>
      <c r="O111" s="25">
        <v>0</v>
      </c>
      <c r="P111" s="26">
        <f t="shared" si="33"/>
        <v>59087.63</v>
      </c>
      <c r="Q111" s="26">
        <f t="shared" si="27"/>
        <v>154019.25</v>
      </c>
      <c r="R111" s="25">
        <f t="shared" si="27"/>
        <v>0</v>
      </c>
      <c r="S111" s="25">
        <f t="shared" si="27"/>
        <v>0</v>
      </c>
      <c r="T111" s="26">
        <f t="shared" si="34"/>
        <v>154019.25</v>
      </c>
      <c r="U111" s="26">
        <v>55255.47</v>
      </c>
      <c r="V111" s="25">
        <v>0</v>
      </c>
      <c r="W111" s="25">
        <v>0</v>
      </c>
      <c r="X111" s="26">
        <f t="shared" si="35"/>
        <v>55255.47</v>
      </c>
      <c r="Y111" s="26">
        <v>51885.53</v>
      </c>
      <c r="Z111" s="25">
        <v>0</v>
      </c>
      <c r="AA111" s="25">
        <v>0</v>
      </c>
      <c r="AB111" s="26">
        <f t="shared" si="36"/>
        <v>51885.53</v>
      </c>
      <c r="AC111" s="26">
        <v>51882.53</v>
      </c>
      <c r="AD111" s="25">
        <v>0</v>
      </c>
      <c r="AE111" s="25">
        <v>0</v>
      </c>
      <c r="AF111" s="26">
        <f t="shared" si="37"/>
        <v>51882.53</v>
      </c>
      <c r="AG111" s="26">
        <f t="shared" si="28"/>
        <v>159023.53</v>
      </c>
      <c r="AH111" s="25">
        <f t="shared" si="28"/>
        <v>0</v>
      </c>
      <c r="AI111" s="25">
        <f t="shared" si="28"/>
        <v>0</v>
      </c>
      <c r="AJ111" s="26">
        <f t="shared" si="38"/>
        <v>159023.53</v>
      </c>
      <c r="AK111" s="26">
        <f t="shared" si="29"/>
        <v>313042.78000000003</v>
      </c>
      <c r="AL111" s="25">
        <f t="shared" si="29"/>
        <v>0</v>
      </c>
      <c r="AM111" s="25">
        <f t="shared" si="29"/>
        <v>0</v>
      </c>
      <c r="AN111" s="26">
        <f t="shared" si="39"/>
        <v>313042.78000000003</v>
      </c>
      <c r="AO111" s="26">
        <v>60548.35</v>
      </c>
      <c r="AP111" s="25">
        <v>0</v>
      </c>
      <c r="AQ111" s="25">
        <v>0</v>
      </c>
      <c r="AR111" s="26">
        <f t="shared" si="40"/>
        <v>60548.35</v>
      </c>
      <c r="AS111" s="26">
        <v>88693.13</v>
      </c>
      <c r="AT111" s="25">
        <v>0</v>
      </c>
      <c r="AU111" s="25">
        <v>0</v>
      </c>
      <c r="AV111" s="26">
        <f t="shared" si="30"/>
        <v>88693.13</v>
      </c>
      <c r="AW111" s="26">
        <v>99685.261712366482</v>
      </c>
      <c r="AX111" s="25">
        <v>0</v>
      </c>
      <c r="AY111" s="25">
        <v>0</v>
      </c>
      <c r="AZ111" s="26">
        <f t="shared" si="54"/>
        <v>99685.261712366482</v>
      </c>
      <c r="BA111" s="26">
        <f t="shared" si="42"/>
        <v>248926.74171236649</v>
      </c>
      <c r="BB111" s="25">
        <f t="shared" si="42"/>
        <v>0</v>
      </c>
      <c r="BC111" s="25">
        <f t="shared" si="42"/>
        <v>0</v>
      </c>
      <c r="BD111" s="26">
        <f t="shared" si="55"/>
        <v>248926.74171236649</v>
      </c>
      <c r="BE111" s="26">
        <f>+VLOOKUP(B111,'[1]alocare L+AP'!B:M,12,0)</f>
        <v>72919.172000000006</v>
      </c>
      <c r="BF111" s="25"/>
      <c r="BG111" s="25"/>
      <c r="BH111" s="26">
        <f t="shared" si="56"/>
        <v>72919.172000000006</v>
      </c>
      <c r="BI111" s="26">
        <f>+VLOOKUP(B111,'[1]alocare L+AP'!B:N,13,0)</f>
        <v>64977.479999999996</v>
      </c>
      <c r="BJ111" s="25"/>
      <c r="BK111" s="25"/>
      <c r="BL111" s="26">
        <f t="shared" si="57"/>
        <v>64977.479999999996</v>
      </c>
      <c r="BM111" s="26">
        <f>+VLOOKUP(B111,'[1]alocare L+AP'!B:O,14,0)</f>
        <v>54018.894433180001</v>
      </c>
      <c r="BN111" s="25"/>
      <c r="BO111" s="25"/>
      <c r="BP111" s="26">
        <f t="shared" si="58"/>
        <v>54018.894433180001</v>
      </c>
      <c r="BQ111" s="26">
        <f t="shared" si="47"/>
        <v>191915.54643317999</v>
      </c>
      <c r="BR111" s="25">
        <f t="shared" si="47"/>
        <v>0</v>
      </c>
      <c r="BS111" s="25">
        <f t="shared" si="47"/>
        <v>0</v>
      </c>
      <c r="BT111" s="26">
        <f t="shared" si="59"/>
        <v>191915.54643317999</v>
      </c>
      <c r="BU111" s="26">
        <f t="shared" si="49"/>
        <v>440842.28814554645</v>
      </c>
      <c r="BV111" s="25">
        <f t="shared" si="50"/>
        <v>0</v>
      </c>
      <c r="BW111" s="25">
        <f t="shared" si="50"/>
        <v>0</v>
      </c>
      <c r="BX111" s="26">
        <f t="shared" si="60"/>
        <v>440842.28814554645</v>
      </c>
      <c r="BY111" s="26">
        <f t="shared" si="52"/>
        <v>753885.06814554648</v>
      </c>
      <c r="BZ111" s="25">
        <f t="shared" si="52"/>
        <v>0</v>
      </c>
      <c r="CA111" s="25">
        <f t="shared" si="52"/>
        <v>0</v>
      </c>
      <c r="CB111" s="26">
        <f t="shared" si="61"/>
        <v>753885.06814554648</v>
      </c>
    </row>
    <row r="112" spans="1:80" ht="15">
      <c r="A112" s="19">
        <v>104</v>
      </c>
      <c r="B112" s="37" t="s">
        <v>243</v>
      </c>
      <c r="C112" s="45" t="s">
        <v>33</v>
      </c>
      <c r="D112" s="39" t="s">
        <v>244</v>
      </c>
      <c r="E112" s="40">
        <v>34784.29</v>
      </c>
      <c r="F112" s="40">
        <v>0</v>
      </c>
      <c r="G112" s="41">
        <v>3756</v>
      </c>
      <c r="H112" s="22">
        <f t="shared" si="31"/>
        <v>38540.29</v>
      </c>
      <c r="I112" s="25">
        <v>51583.54</v>
      </c>
      <c r="J112" s="25">
        <v>0</v>
      </c>
      <c r="K112" s="25">
        <v>25445</v>
      </c>
      <c r="L112" s="26">
        <f t="shared" si="32"/>
        <v>77028.540000000008</v>
      </c>
      <c r="M112" s="26">
        <v>55429.23</v>
      </c>
      <c r="N112" s="25">
        <v>0</v>
      </c>
      <c r="O112" s="25">
        <v>17460</v>
      </c>
      <c r="P112" s="26">
        <f t="shared" si="33"/>
        <v>72889.23000000001</v>
      </c>
      <c r="Q112" s="26">
        <f t="shared" si="27"/>
        <v>141797.06</v>
      </c>
      <c r="R112" s="25">
        <f t="shared" si="27"/>
        <v>0</v>
      </c>
      <c r="S112" s="25">
        <f t="shared" si="27"/>
        <v>46661</v>
      </c>
      <c r="T112" s="26">
        <f t="shared" si="34"/>
        <v>188458.06</v>
      </c>
      <c r="U112" s="26">
        <v>48279.360000000001</v>
      </c>
      <c r="V112" s="25">
        <v>0</v>
      </c>
      <c r="W112" s="25">
        <v>15466</v>
      </c>
      <c r="X112" s="26">
        <f t="shared" si="35"/>
        <v>63745.36</v>
      </c>
      <c r="Y112" s="26">
        <v>49393.9</v>
      </c>
      <c r="Z112" s="25">
        <v>0</v>
      </c>
      <c r="AA112" s="25">
        <v>15953</v>
      </c>
      <c r="AB112" s="26">
        <f t="shared" si="36"/>
        <v>65346.9</v>
      </c>
      <c r="AC112" s="26">
        <v>48424.05</v>
      </c>
      <c r="AD112" s="25">
        <v>0</v>
      </c>
      <c r="AE112" s="25">
        <v>15706</v>
      </c>
      <c r="AF112" s="26">
        <f t="shared" si="37"/>
        <v>64130.05</v>
      </c>
      <c r="AG112" s="26">
        <f t="shared" si="28"/>
        <v>146097.31</v>
      </c>
      <c r="AH112" s="25">
        <f t="shared" si="28"/>
        <v>0</v>
      </c>
      <c r="AI112" s="25">
        <f t="shared" si="28"/>
        <v>47125</v>
      </c>
      <c r="AJ112" s="26">
        <f t="shared" si="38"/>
        <v>193222.31</v>
      </c>
      <c r="AK112" s="26">
        <f t="shared" si="29"/>
        <v>287894.37</v>
      </c>
      <c r="AL112" s="25">
        <f t="shared" si="29"/>
        <v>0</v>
      </c>
      <c r="AM112" s="25">
        <f t="shared" si="29"/>
        <v>93786</v>
      </c>
      <c r="AN112" s="26">
        <f t="shared" si="39"/>
        <v>381680.37</v>
      </c>
      <c r="AO112" s="26">
        <v>49874.97</v>
      </c>
      <c r="AP112" s="25">
        <v>0</v>
      </c>
      <c r="AQ112" s="25">
        <v>15019</v>
      </c>
      <c r="AR112" s="26">
        <f t="shared" si="40"/>
        <v>64893.97</v>
      </c>
      <c r="AS112" s="26">
        <v>32192.04</v>
      </c>
      <c r="AT112" s="25">
        <v>0</v>
      </c>
      <c r="AU112" s="25">
        <v>36952</v>
      </c>
      <c r="AV112" s="26">
        <f t="shared" si="30"/>
        <v>69144.040000000008</v>
      </c>
      <c r="AW112" s="26">
        <v>34722.429539888799</v>
      </c>
      <c r="AX112" s="25">
        <v>1787.9614616848</v>
      </c>
      <c r="AY112" s="25">
        <v>40240.988782994391</v>
      </c>
      <c r="AZ112" s="26">
        <f t="shared" si="54"/>
        <v>76751.37978456798</v>
      </c>
      <c r="BA112" s="26">
        <f t="shared" si="42"/>
        <v>116789.43953988882</v>
      </c>
      <c r="BB112" s="25">
        <f t="shared" si="42"/>
        <v>1787.9614616848</v>
      </c>
      <c r="BC112" s="25">
        <f t="shared" si="42"/>
        <v>92211.988782994391</v>
      </c>
      <c r="BD112" s="26">
        <f t="shared" si="55"/>
        <v>210789.38978456799</v>
      </c>
      <c r="BE112" s="26">
        <f>+VLOOKUP(B112,'[1]alocare L+AP'!B:M,12,0)</f>
        <v>29426.113659999999</v>
      </c>
      <c r="BF112" s="25">
        <f>+VLOOKUP(B112,[1]ap!B:K,10,0)</f>
        <v>1515.2383600000001</v>
      </c>
      <c r="BG112" s="25">
        <f>+VLOOKUP(B112,'[1]alocare RX'!B:M,12,0)</f>
        <v>34102.910579999996</v>
      </c>
      <c r="BH112" s="26">
        <f t="shared" si="56"/>
        <v>65044.262599999995</v>
      </c>
      <c r="BI112" s="26">
        <f>+VLOOKUP(B112,'[1]alocare L+AP'!B:N,13,0)</f>
        <v>26221.289399999998</v>
      </c>
      <c r="BJ112" s="25">
        <f>+VLOOKUP(B112,[1]ap!B:L,11,0)</f>
        <v>1350.2123999999999</v>
      </c>
      <c r="BK112" s="25">
        <f>+VLOOKUP(B112,'[1]alocare RX'!B:N,13,0)</f>
        <v>30388.732199999995</v>
      </c>
      <c r="BL112" s="26">
        <f t="shared" si="57"/>
        <v>57960.233999999997</v>
      </c>
      <c r="BM112" s="26">
        <f>+VLOOKUP(B112,'[1]alocare L+AP'!B:O,14,0)</f>
        <v>21799.0150433729</v>
      </c>
      <c r="BN112" s="25">
        <f>+VLOOKUP(B112,[1]ap!B:M,12,0)</f>
        <v>1122.4963033034001</v>
      </c>
      <c r="BO112" s="25">
        <f>+VLOOKUP(B112,'[1]alocare RX'!B:O,14,0)</f>
        <v>25263.610048742696</v>
      </c>
      <c r="BP112" s="26">
        <f t="shared" si="58"/>
        <v>48185.121395418995</v>
      </c>
      <c r="BQ112" s="26">
        <f t="shared" si="47"/>
        <v>77446.418103372896</v>
      </c>
      <c r="BR112" s="25">
        <f t="shared" si="47"/>
        <v>3987.9470633033998</v>
      </c>
      <c r="BS112" s="25">
        <f t="shared" si="47"/>
        <v>89755.252828742698</v>
      </c>
      <c r="BT112" s="26">
        <f t="shared" si="59"/>
        <v>171189.61799541899</v>
      </c>
      <c r="BU112" s="26">
        <f t="shared" si="49"/>
        <v>194235.85764326173</v>
      </c>
      <c r="BV112" s="25">
        <f t="shared" si="50"/>
        <v>5775.9085249882</v>
      </c>
      <c r="BW112" s="25">
        <f t="shared" si="50"/>
        <v>181967.24161173709</v>
      </c>
      <c r="BX112" s="26">
        <f t="shared" si="60"/>
        <v>381979.00777998701</v>
      </c>
      <c r="BY112" s="26">
        <f t="shared" si="52"/>
        <v>482130.22764326172</v>
      </c>
      <c r="BZ112" s="25">
        <f t="shared" si="52"/>
        <v>5775.9085249882</v>
      </c>
      <c r="CA112" s="25">
        <f t="shared" si="52"/>
        <v>275753.24161173706</v>
      </c>
      <c r="CB112" s="26">
        <f t="shared" si="61"/>
        <v>763659.37777998694</v>
      </c>
    </row>
    <row r="113" spans="1:80" ht="15">
      <c r="A113" s="19">
        <v>105</v>
      </c>
      <c r="B113" s="37" t="s">
        <v>245</v>
      </c>
      <c r="C113" s="45" t="s">
        <v>36</v>
      </c>
      <c r="D113" s="22" t="s">
        <v>246</v>
      </c>
      <c r="E113" s="23">
        <v>61959.74</v>
      </c>
      <c r="F113" s="23"/>
      <c r="G113" s="24"/>
      <c r="H113" s="22">
        <f t="shared" si="31"/>
        <v>61959.74</v>
      </c>
      <c r="I113" s="25">
        <v>65150.87</v>
      </c>
      <c r="J113" s="25"/>
      <c r="K113" s="25"/>
      <c r="L113" s="26">
        <f t="shared" si="32"/>
        <v>65150.87</v>
      </c>
      <c r="M113" s="26">
        <v>64290.16</v>
      </c>
      <c r="N113" s="25"/>
      <c r="O113" s="25"/>
      <c r="P113" s="26">
        <f t="shared" si="33"/>
        <v>64290.16</v>
      </c>
      <c r="Q113" s="26">
        <f t="shared" si="27"/>
        <v>191400.77000000002</v>
      </c>
      <c r="R113" s="25">
        <f t="shared" si="27"/>
        <v>0</v>
      </c>
      <c r="S113" s="25">
        <f t="shared" si="27"/>
        <v>0</v>
      </c>
      <c r="T113" s="26">
        <f t="shared" si="34"/>
        <v>191400.77000000002</v>
      </c>
      <c r="U113" s="26">
        <v>70309.77</v>
      </c>
      <c r="V113" s="25"/>
      <c r="W113" s="25"/>
      <c r="X113" s="26">
        <f t="shared" si="35"/>
        <v>70309.77</v>
      </c>
      <c r="Y113" s="26">
        <v>64504.71</v>
      </c>
      <c r="Z113" s="25"/>
      <c r="AA113" s="25"/>
      <c r="AB113" s="26">
        <f t="shared" si="36"/>
        <v>64504.71</v>
      </c>
      <c r="AC113" s="26">
        <v>64504.28</v>
      </c>
      <c r="AD113" s="25"/>
      <c r="AE113" s="25"/>
      <c r="AF113" s="26">
        <f t="shared" si="37"/>
        <v>64504.28</v>
      </c>
      <c r="AG113" s="26">
        <f t="shared" si="28"/>
        <v>199318.76</v>
      </c>
      <c r="AH113" s="25">
        <f t="shared" si="28"/>
        <v>0</v>
      </c>
      <c r="AI113" s="25">
        <f t="shared" si="28"/>
        <v>0</v>
      </c>
      <c r="AJ113" s="26">
        <f t="shared" si="38"/>
        <v>199318.76</v>
      </c>
      <c r="AK113" s="26">
        <f t="shared" si="29"/>
        <v>390719.53</v>
      </c>
      <c r="AL113" s="25">
        <f t="shared" si="29"/>
        <v>0</v>
      </c>
      <c r="AM113" s="25">
        <f t="shared" si="29"/>
        <v>0</v>
      </c>
      <c r="AN113" s="26">
        <f t="shared" si="39"/>
        <v>390719.53</v>
      </c>
      <c r="AO113" s="26">
        <v>59060.21</v>
      </c>
      <c r="AP113" s="25"/>
      <c r="AQ113" s="25"/>
      <c r="AR113" s="26">
        <f t="shared" si="40"/>
        <v>59060.21</v>
      </c>
      <c r="AS113" s="26">
        <v>48605.31</v>
      </c>
      <c r="AT113" s="25"/>
      <c r="AU113" s="25"/>
      <c r="AV113" s="26">
        <f t="shared" si="30"/>
        <v>48605.31</v>
      </c>
      <c r="AW113" s="26">
        <v>54284.544404489592</v>
      </c>
      <c r="AX113" s="25">
        <v>0</v>
      </c>
      <c r="AY113" s="25">
        <v>0</v>
      </c>
      <c r="AZ113" s="26">
        <f t="shared" si="54"/>
        <v>54284.544404489592</v>
      </c>
      <c r="BA113" s="26">
        <f t="shared" si="42"/>
        <v>161950.06440448959</v>
      </c>
      <c r="BB113" s="25">
        <f t="shared" si="42"/>
        <v>0</v>
      </c>
      <c r="BC113" s="25">
        <f t="shared" si="42"/>
        <v>0</v>
      </c>
      <c r="BD113" s="26">
        <f t="shared" si="55"/>
        <v>161950.06440448959</v>
      </c>
      <c r="BE113" s="26">
        <f>+VLOOKUP(B113,'[1]alocare L+AP'!B:M,12,0)</f>
        <v>46004.360719999997</v>
      </c>
      <c r="BF113" s="25"/>
      <c r="BG113" s="25"/>
      <c r="BH113" s="26">
        <f t="shared" si="56"/>
        <v>46004.360719999997</v>
      </c>
      <c r="BI113" s="26">
        <f>+VLOOKUP(B113,'[1]alocare L+AP'!B:N,13,0)</f>
        <v>40993.984799999998</v>
      </c>
      <c r="BJ113" s="25"/>
      <c r="BK113" s="25"/>
      <c r="BL113" s="26">
        <f t="shared" si="57"/>
        <v>40993.984799999998</v>
      </c>
      <c r="BM113" s="26">
        <f>+VLOOKUP(B113,'[1]alocare L+AP'!B:O,14,0)</f>
        <v>34080.264998066799</v>
      </c>
      <c r="BN113" s="25"/>
      <c r="BO113" s="25"/>
      <c r="BP113" s="26">
        <f t="shared" si="58"/>
        <v>34080.264998066799</v>
      </c>
      <c r="BQ113" s="26">
        <f t="shared" si="47"/>
        <v>121078.61051806679</v>
      </c>
      <c r="BR113" s="25">
        <f t="shared" si="47"/>
        <v>0</v>
      </c>
      <c r="BS113" s="25">
        <f t="shared" si="47"/>
        <v>0</v>
      </c>
      <c r="BT113" s="26">
        <f t="shared" si="59"/>
        <v>121078.61051806679</v>
      </c>
      <c r="BU113" s="26">
        <f t="shared" si="49"/>
        <v>283028.67492255638</v>
      </c>
      <c r="BV113" s="25">
        <f t="shared" si="50"/>
        <v>0</v>
      </c>
      <c r="BW113" s="25">
        <f t="shared" si="50"/>
        <v>0</v>
      </c>
      <c r="BX113" s="26">
        <f t="shared" si="60"/>
        <v>283028.67492255638</v>
      </c>
      <c r="BY113" s="26">
        <f t="shared" si="52"/>
        <v>673748.20492255641</v>
      </c>
      <c r="BZ113" s="25">
        <f t="shared" si="52"/>
        <v>0</v>
      </c>
      <c r="CA113" s="25">
        <f t="shared" si="52"/>
        <v>0</v>
      </c>
      <c r="CB113" s="26">
        <f t="shared" si="61"/>
        <v>673748.20492255641</v>
      </c>
    </row>
    <row r="114" spans="1:80" ht="15">
      <c r="A114" s="19">
        <v>106</v>
      </c>
      <c r="B114" s="37" t="s">
        <v>247</v>
      </c>
      <c r="C114" s="45" t="s">
        <v>36</v>
      </c>
      <c r="D114" s="22" t="s">
        <v>248</v>
      </c>
      <c r="E114" s="23">
        <v>18336.95</v>
      </c>
      <c r="F114" s="23"/>
      <c r="G114" s="24"/>
      <c r="H114" s="22">
        <f t="shared" si="31"/>
        <v>18336.95</v>
      </c>
      <c r="I114" s="25">
        <v>41348.639999999999</v>
      </c>
      <c r="J114" s="25"/>
      <c r="K114" s="25"/>
      <c r="L114" s="26">
        <f t="shared" si="32"/>
        <v>41348.639999999999</v>
      </c>
      <c r="M114" s="26">
        <v>50466.51</v>
      </c>
      <c r="N114" s="25"/>
      <c r="O114" s="25"/>
      <c r="P114" s="26">
        <f t="shared" si="33"/>
        <v>50466.51</v>
      </c>
      <c r="Q114" s="26">
        <f t="shared" si="27"/>
        <v>110152.1</v>
      </c>
      <c r="R114" s="25">
        <f t="shared" si="27"/>
        <v>0</v>
      </c>
      <c r="S114" s="25">
        <f t="shared" si="27"/>
        <v>0</v>
      </c>
      <c r="T114" s="26">
        <f t="shared" si="34"/>
        <v>110152.1</v>
      </c>
      <c r="U114" s="26">
        <v>42560.01</v>
      </c>
      <c r="V114" s="25"/>
      <c r="W114" s="25"/>
      <c r="X114" s="26">
        <f t="shared" si="35"/>
        <v>42560.01</v>
      </c>
      <c r="Y114" s="26">
        <v>40296.78</v>
      </c>
      <c r="Z114" s="25"/>
      <c r="AA114" s="25"/>
      <c r="AB114" s="26">
        <f t="shared" si="36"/>
        <v>40296.78</v>
      </c>
      <c r="AC114" s="26">
        <v>33983.199999999997</v>
      </c>
      <c r="AD114" s="25"/>
      <c r="AE114" s="25"/>
      <c r="AF114" s="26">
        <f t="shared" si="37"/>
        <v>33983.199999999997</v>
      </c>
      <c r="AG114" s="26">
        <f t="shared" si="28"/>
        <v>116839.99</v>
      </c>
      <c r="AH114" s="25">
        <f t="shared" si="28"/>
        <v>0</v>
      </c>
      <c r="AI114" s="25">
        <f t="shared" si="28"/>
        <v>0</v>
      </c>
      <c r="AJ114" s="26">
        <f t="shared" si="38"/>
        <v>116839.99</v>
      </c>
      <c r="AK114" s="26">
        <f t="shared" si="29"/>
        <v>226992.09000000003</v>
      </c>
      <c r="AL114" s="25">
        <f t="shared" si="29"/>
        <v>0</v>
      </c>
      <c r="AM114" s="25">
        <f t="shared" si="29"/>
        <v>0</v>
      </c>
      <c r="AN114" s="26">
        <f t="shared" si="39"/>
        <v>226992.09000000003</v>
      </c>
      <c r="AO114" s="26">
        <v>35133.33</v>
      </c>
      <c r="AP114" s="25"/>
      <c r="AQ114" s="25"/>
      <c r="AR114" s="26">
        <f t="shared" si="40"/>
        <v>35133.33</v>
      </c>
      <c r="AS114" s="26">
        <v>12979.01</v>
      </c>
      <c r="AT114" s="25"/>
      <c r="AU114" s="25"/>
      <c r="AV114" s="26">
        <f t="shared" si="30"/>
        <v>12979.01</v>
      </c>
      <c r="AW114" s="26">
        <v>41347.667704032792</v>
      </c>
      <c r="AX114" s="25">
        <v>0</v>
      </c>
      <c r="AY114" s="25">
        <v>0</v>
      </c>
      <c r="AZ114" s="26">
        <f t="shared" si="54"/>
        <v>41347.667704032792</v>
      </c>
      <c r="BA114" s="26">
        <f t="shared" si="42"/>
        <v>89460.007704032789</v>
      </c>
      <c r="BB114" s="25">
        <f t="shared" si="42"/>
        <v>0</v>
      </c>
      <c r="BC114" s="25">
        <f t="shared" si="42"/>
        <v>0</v>
      </c>
      <c r="BD114" s="26">
        <f t="shared" si="55"/>
        <v>89460.007704032789</v>
      </c>
      <c r="BE114" s="26">
        <f>+VLOOKUP(B114,'[1]alocare L+AP'!B:M,12,0)</f>
        <v>35040.784459999995</v>
      </c>
      <c r="BF114" s="25"/>
      <c r="BG114" s="25"/>
      <c r="BH114" s="26">
        <f t="shared" si="56"/>
        <v>35040.784459999995</v>
      </c>
      <c r="BI114" s="26">
        <f>+VLOOKUP(B114,'[1]alocare L+AP'!B:N,13,0)</f>
        <v>31224.461399999997</v>
      </c>
      <c r="BJ114" s="25"/>
      <c r="BK114" s="25"/>
      <c r="BL114" s="26">
        <f t="shared" si="57"/>
        <v>31224.461399999997</v>
      </c>
      <c r="BM114" s="26">
        <f>+VLOOKUP(B114,'[1]alocare L+AP'!B:O,14,0)</f>
        <v>25958.391801274898</v>
      </c>
      <c r="BN114" s="25"/>
      <c r="BO114" s="25"/>
      <c r="BP114" s="26">
        <f t="shared" si="58"/>
        <v>25958.391801274898</v>
      </c>
      <c r="BQ114" s="26">
        <f t="shared" si="47"/>
        <v>92223.637661274901</v>
      </c>
      <c r="BR114" s="25">
        <f t="shared" si="47"/>
        <v>0</v>
      </c>
      <c r="BS114" s="25">
        <f t="shared" si="47"/>
        <v>0</v>
      </c>
      <c r="BT114" s="26">
        <f t="shared" si="59"/>
        <v>92223.637661274901</v>
      </c>
      <c r="BU114" s="26">
        <f t="shared" si="49"/>
        <v>181683.64536530769</v>
      </c>
      <c r="BV114" s="25">
        <f t="shared" si="50"/>
        <v>0</v>
      </c>
      <c r="BW114" s="25">
        <f t="shared" si="50"/>
        <v>0</v>
      </c>
      <c r="BX114" s="26">
        <f t="shared" si="60"/>
        <v>181683.64536530769</v>
      </c>
      <c r="BY114" s="26">
        <f t="shared" si="52"/>
        <v>408675.73536530772</v>
      </c>
      <c r="BZ114" s="25">
        <f t="shared" si="52"/>
        <v>0</v>
      </c>
      <c r="CA114" s="25">
        <f t="shared" si="52"/>
        <v>0</v>
      </c>
      <c r="CB114" s="26">
        <f t="shared" si="61"/>
        <v>408675.73536530772</v>
      </c>
    </row>
    <row r="115" spans="1:80" ht="15">
      <c r="A115" s="19">
        <v>107</v>
      </c>
      <c r="B115" s="37" t="s">
        <v>249</v>
      </c>
      <c r="C115" s="45" t="s">
        <v>36</v>
      </c>
      <c r="D115" s="22" t="s">
        <v>250</v>
      </c>
      <c r="E115" s="23">
        <v>151037.46</v>
      </c>
      <c r="F115" s="23">
        <v>0</v>
      </c>
      <c r="G115" s="24">
        <v>0</v>
      </c>
      <c r="H115" s="22">
        <f t="shared" si="31"/>
        <v>151037.46</v>
      </c>
      <c r="I115" s="25">
        <v>217075.8</v>
      </c>
      <c r="J115" s="25">
        <v>0</v>
      </c>
      <c r="K115" s="25">
        <v>0</v>
      </c>
      <c r="L115" s="26">
        <f t="shared" si="32"/>
        <v>217075.8</v>
      </c>
      <c r="M115" s="26">
        <v>185807.15</v>
      </c>
      <c r="N115" s="25">
        <v>0</v>
      </c>
      <c r="O115" s="25">
        <v>0</v>
      </c>
      <c r="P115" s="26">
        <f t="shared" si="33"/>
        <v>185807.15</v>
      </c>
      <c r="Q115" s="26">
        <f t="shared" si="27"/>
        <v>553920.41</v>
      </c>
      <c r="R115" s="25">
        <f t="shared" si="27"/>
        <v>0</v>
      </c>
      <c r="S115" s="25">
        <f t="shared" si="27"/>
        <v>0</v>
      </c>
      <c r="T115" s="26">
        <f t="shared" si="34"/>
        <v>553920.41</v>
      </c>
      <c r="U115" s="26">
        <v>202788.39</v>
      </c>
      <c r="V115" s="25">
        <v>0</v>
      </c>
      <c r="W115" s="25">
        <v>0</v>
      </c>
      <c r="X115" s="26">
        <f t="shared" si="35"/>
        <v>202788.39</v>
      </c>
      <c r="Y115" s="26">
        <v>185704.98</v>
      </c>
      <c r="Z115" s="25">
        <v>0</v>
      </c>
      <c r="AA115" s="25">
        <v>0</v>
      </c>
      <c r="AB115" s="26">
        <f t="shared" si="36"/>
        <v>185704.98</v>
      </c>
      <c r="AC115" s="26">
        <v>186385.61</v>
      </c>
      <c r="AD115" s="25">
        <v>0</v>
      </c>
      <c r="AE115" s="25">
        <v>0</v>
      </c>
      <c r="AF115" s="26">
        <f t="shared" si="37"/>
        <v>186385.61</v>
      </c>
      <c r="AG115" s="26">
        <f t="shared" si="28"/>
        <v>574878.98</v>
      </c>
      <c r="AH115" s="25">
        <f t="shared" si="28"/>
        <v>0</v>
      </c>
      <c r="AI115" s="25">
        <f t="shared" si="28"/>
        <v>0</v>
      </c>
      <c r="AJ115" s="26">
        <f t="shared" si="38"/>
        <v>574878.98</v>
      </c>
      <c r="AK115" s="26">
        <f t="shared" si="29"/>
        <v>1128799.3900000001</v>
      </c>
      <c r="AL115" s="25">
        <f t="shared" si="29"/>
        <v>0</v>
      </c>
      <c r="AM115" s="25">
        <f t="shared" si="29"/>
        <v>0</v>
      </c>
      <c r="AN115" s="26">
        <f t="shared" si="39"/>
        <v>1128799.3900000001</v>
      </c>
      <c r="AO115" s="26">
        <v>187264.65</v>
      </c>
      <c r="AP115" s="25">
        <v>0</v>
      </c>
      <c r="AQ115" s="25">
        <v>0</v>
      </c>
      <c r="AR115" s="26">
        <f t="shared" si="40"/>
        <v>187264.65</v>
      </c>
      <c r="AS115" s="26">
        <v>123019.75</v>
      </c>
      <c r="AT115" s="25">
        <v>0</v>
      </c>
      <c r="AU115" s="25">
        <v>0</v>
      </c>
      <c r="AV115" s="26">
        <f t="shared" si="30"/>
        <v>123019.75</v>
      </c>
      <c r="AW115" s="26">
        <v>182165.95194836319</v>
      </c>
      <c r="AX115" s="25">
        <v>0</v>
      </c>
      <c r="AY115" s="25">
        <v>0</v>
      </c>
      <c r="AZ115" s="26">
        <f t="shared" si="54"/>
        <v>182165.95194836319</v>
      </c>
      <c r="BA115" s="26">
        <f t="shared" si="42"/>
        <v>492450.35194836324</v>
      </c>
      <c r="BB115" s="25">
        <f t="shared" si="42"/>
        <v>0</v>
      </c>
      <c r="BC115" s="25">
        <f t="shared" si="42"/>
        <v>0</v>
      </c>
      <c r="BD115" s="26">
        <f t="shared" si="55"/>
        <v>492450.35194836324</v>
      </c>
      <c r="BE115" s="26">
        <f>+VLOOKUP(B115,'[1]alocare L+AP'!B:M,12,0)</f>
        <v>154379.63524</v>
      </c>
      <c r="BF115" s="25"/>
      <c r="BG115" s="25"/>
      <c r="BH115" s="26">
        <f t="shared" si="56"/>
        <v>154379.63524</v>
      </c>
      <c r="BI115" s="26">
        <f>+VLOOKUP(B115,'[1]alocare L+AP'!B:N,13,0)</f>
        <v>137566.0116</v>
      </c>
      <c r="BJ115" s="25"/>
      <c r="BK115" s="25"/>
      <c r="BL115" s="26">
        <f t="shared" si="57"/>
        <v>137566.0116</v>
      </c>
      <c r="BM115" s="26">
        <f>+VLOOKUP(B115,'[1]alocare L+AP'!B:O,14,0)</f>
        <v>114365.2209690806</v>
      </c>
      <c r="BN115" s="25"/>
      <c r="BO115" s="25"/>
      <c r="BP115" s="26">
        <f t="shared" si="58"/>
        <v>114365.2209690806</v>
      </c>
      <c r="BQ115" s="26">
        <f t="shared" si="47"/>
        <v>406310.86780908064</v>
      </c>
      <c r="BR115" s="25">
        <f t="shared" si="47"/>
        <v>0</v>
      </c>
      <c r="BS115" s="25">
        <f t="shared" si="47"/>
        <v>0</v>
      </c>
      <c r="BT115" s="26">
        <f t="shared" si="59"/>
        <v>406310.86780908064</v>
      </c>
      <c r="BU115" s="26">
        <f t="shared" si="49"/>
        <v>898761.21975744388</v>
      </c>
      <c r="BV115" s="25">
        <f t="shared" si="50"/>
        <v>0</v>
      </c>
      <c r="BW115" s="25">
        <f t="shared" si="50"/>
        <v>0</v>
      </c>
      <c r="BX115" s="26">
        <f t="shared" si="60"/>
        <v>898761.21975744388</v>
      </c>
      <c r="BY115" s="26">
        <f t="shared" si="52"/>
        <v>2027560.6097574439</v>
      </c>
      <c r="BZ115" s="25">
        <f t="shared" si="52"/>
        <v>0</v>
      </c>
      <c r="CA115" s="25">
        <f t="shared" si="52"/>
        <v>0</v>
      </c>
      <c r="CB115" s="26">
        <f t="shared" si="61"/>
        <v>2027560.6097574439</v>
      </c>
    </row>
    <row r="116" spans="1:80" ht="15">
      <c r="A116" s="19">
        <v>108</v>
      </c>
      <c r="B116" s="37" t="s">
        <v>251</v>
      </c>
      <c r="C116" s="45" t="s">
        <v>54</v>
      </c>
      <c r="D116" s="22" t="s">
        <v>252</v>
      </c>
      <c r="E116" s="23"/>
      <c r="F116" s="23">
        <v>51110</v>
      </c>
      <c r="G116" s="24"/>
      <c r="H116" s="22">
        <f t="shared" si="31"/>
        <v>51110</v>
      </c>
      <c r="I116" s="25"/>
      <c r="J116" s="25">
        <v>50920</v>
      </c>
      <c r="K116" s="25"/>
      <c r="L116" s="26">
        <f t="shared" si="32"/>
        <v>50920</v>
      </c>
      <c r="M116" s="26"/>
      <c r="N116" s="25">
        <v>51940</v>
      </c>
      <c r="O116" s="25"/>
      <c r="P116" s="26">
        <f t="shared" si="33"/>
        <v>51940</v>
      </c>
      <c r="Q116" s="26">
        <f t="shared" si="27"/>
        <v>0</v>
      </c>
      <c r="R116" s="25">
        <f t="shared" si="27"/>
        <v>153970</v>
      </c>
      <c r="S116" s="25">
        <f t="shared" si="27"/>
        <v>0</v>
      </c>
      <c r="T116" s="26">
        <f t="shared" si="34"/>
        <v>153970</v>
      </c>
      <c r="U116" s="26"/>
      <c r="V116" s="25">
        <v>84220</v>
      </c>
      <c r="W116" s="25"/>
      <c r="X116" s="26">
        <f t="shared" si="35"/>
        <v>84220</v>
      </c>
      <c r="Y116" s="26"/>
      <c r="Z116" s="25">
        <v>51470</v>
      </c>
      <c r="AA116" s="25"/>
      <c r="AB116" s="26">
        <f t="shared" si="36"/>
        <v>51470</v>
      </c>
      <c r="AC116" s="26"/>
      <c r="AD116" s="25">
        <v>51550</v>
      </c>
      <c r="AE116" s="25"/>
      <c r="AF116" s="26">
        <f t="shared" si="37"/>
        <v>51550</v>
      </c>
      <c r="AG116" s="26">
        <f t="shared" si="28"/>
        <v>0</v>
      </c>
      <c r="AH116" s="25">
        <f t="shared" si="28"/>
        <v>187240</v>
      </c>
      <c r="AI116" s="25">
        <f t="shared" si="28"/>
        <v>0</v>
      </c>
      <c r="AJ116" s="26">
        <f t="shared" si="38"/>
        <v>187240</v>
      </c>
      <c r="AK116" s="26">
        <f t="shared" si="29"/>
        <v>0</v>
      </c>
      <c r="AL116" s="25">
        <f t="shared" si="29"/>
        <v>341210</v>
      </c>
      <c r="AM116" s="25">
        <f t="shared" si="29"/>
        <v>0</v>
      </c>
      <c r="AN116" s="26">
        <f t="shared" si="39"/>
        <v>341210</v>
      </c>
      <c r="AO116" s="26"/>
      <c r="AP116" s="25">
        <v>96440</v>
      </c>
      <c r="AQ116" s="25"/>
      <c r="AR116" s="26">
        <f t="shared" si="40"/>
        <v>96440</v>
      </c>
      <c r="AS116" s="26"/>
      <c r="AT116" s="25">
        <v>60770</v>
      </c>
      <c r="AU116" s="25"/>
      <c r="AV116" s="26">
        <f t="shared" si="30"/>
        <v>60770</v>
      </c>
      <c r="AW116" s="26">
        <v>0</v>
      </c>
      <c r="AX116" s="25">
        <v>34211.176838424799</v>
      </c>
      <c r="AY116" s="25">
        <v>0</v>
      </c>
      <c r="AZ116" s="26">
        <f t="shared" si="54"/>
        <v>34211.176838424799</v>
      </c>
      <c r="BA116" s="26">
        <f t="shared" si="42"/>
        <v>0</v>
      </c>
      <c r="BB116" s="25">
        <f t="shared" si="42"/>
        <v>191421.17683842481</v>
      </c>
      <c r="BC116" s="25">
        <f t="shared" si="42"/>
        <v>0</v>
      </c>
      <c r="BD116" s="26">
        <f t="shared" si="55"/>
        <v>191421.17683842481</v>
      </c>
      <c r="BE116" s="26"/>
      <c r="BF116" s="25">
        <f>+VLOOKUP(B116,[1]ap!B:K,10,0)</f>
        <v>28992.843860000001</v>
      </c>
      <c r="BG116" s="25"/>
      <c r="BH116" s="26">
        <f t="shared" si="56"/>
        <v>28992.843860000001</v>
      </c>
      <c r="BI116" s="26"/>
      <c r="BJ116" s="25">
        <f>+VLOOKUP(B116,[1]ap!B:L,11,0)</f>
        <v>25835.207399999999</v>
      </c>
      <c r="BK116" s="25"/>
      <c r="BL116" s="26">
        <f t="shared" si="57"/>
        <v>25835.207399999999</v>
      </c>
      <c r="BM116" s="26"/>
      <c r="BN116" s="25">
        <f>+VLOOKUP(B116,[1]ap!B:M,12,0)</f>
        <v>21478.046566285899</v>
      </c>
      <c r="BO116" s="25"/>
      <c r="BP116" s="26">
        <f t="shared" si="58"/>
        <v>21478.046566285899</v>
      </c>
      <c r="BQ116" s="26">
        <f t="shared" si="47"/>
        <v>0</v>
      </c>
      <c r="BR116" s="25">
        <f t="shared" si="47"/>
        <v>76306.097826285899</v>
      </c>
      <c r="BS116" s="25">
        <f t="shared" si="47"/>
        <v>0</v>
      </c>
      <c r="BT116" s="26">
        <f t="shared" si="59"/>
        <v>76306.097826285899</v>
      </c>
      <c r="BU116" s="26">
        <f t="shared" si="49"/>
        <v>0</v>
      </c>
      <c r="BV116" s="25">
        <f t="shared" si="50"/>
        <v>267727.27466471074</v>
      </c>
      <c r="BW116" s="25">
        <f t="shared" si="50"/>
        <v>0</v>
      </c>
      <c r="BX116" s="26">
        <f t="shared" si="60"/>
        <v>267727.27466471074</v>
      </c>
      <c r="BY116" s="26">
        <f t="shared" si="52"/>
        <v>0</v>
      </c>
      <c r="BZ116" s="25">
        <f t="shared" si="52"/>
        <v>608937.27466471074</v>
      </c>
      <c r="CA116" s="25">
        <f t="shared" si="52"/>
        <v>0</v>
      </c>
      <c r="CB116" s="26">
        <f t="shared" si="61"/>
        <v>608937.27466471074</v>
      </c>
    </row>
    <row r="117" spans="1:80" ht="15">
      <c r="A117" s="19">
        <v>109</v>
      </c>
      <c r="B117" s="37" t="s">
        <v>253</v>
      </c>
      <c r="C117" s="45" t="s">
        <v>51</v>
      </c>
      <c r="D117" s="22" t="s">
        <v>254</v>
      </c>
      <c r="E117" s="23"/>
      <c r="F117" s="23"/>
      <c r="G117" s="24">
        <v>108456</v>
      </c>
      <c r="H117" s="22">
        <f t="shared" si="31"/>
        <v>108456</v>
      </c>
      <c r="I117" s="25"/>
      <c r="J117" s="25"/>
      <c r="K117" s="25">
        <v>108512</v>
      </c>
      <c r="L117" s="26">
        <f t="shared" si="32"/>
        <v>108512</v>
      </c>
      <c r="M117" s="26"/>
      <c r="N117" s="25"/>
      <c r="O117" s="25">
        <v>108595</v>
      </c>
      <c r="P117" s="26">
        <f t="shared" si="33"/>
        <v>108595</v>
      </c>
      <c r="Q117" s="26">
        <f t="shared" si="27"/>
        <v>0</v>
      </c>
      <c r="R117" s="25">
        <f t="shared" si="27"/>
        <v>0</v>
      </c>
      <c r="S117" s="25">
        <f t="shared" si="27"/>
        <v>325563</v>
      </c>
      <c r="T117" s="26">
        <f t="shared" si="34"/>
        <v>325563</v>
      </c>
      <c r="U117" s="26"/>
      <c r="V117" s="25"/>
      <c r="W117" s="25">
        <v>120245</v>
      </c>
      <c r="X117" s="26">
        <f t="shared" si="35"/>
        <v>120245</v>
      </c>
      <c r="Y117" s="26"/>
      <c r="Z117" s="25"/>
      <c r="AA117" s="25">
        <v>109055</v>
      </c>
      <c r="AB117" s="26">
        <f t="shared" si="36"/>
        <v>109055</v>
      </c>
      <c r="AC117" s="26"/>
      <c r="AD117" s="25"/>
      <c r="AE117" s="25">
        <v>109056</v>
      </c>
      <c r="AF117" s="26">
        <f t="shared" si="37"/>
        <v>109056</v>
      </c>
      <c r="AG117" s="26">
        <f t="shared" si="28"/>
        <v>0</v>
      </c>
      <c r="AH117" s="25">
        <f t="shared" si="28"/>
        <v>0</v>
      </c>
      <c r="AI117" s="25">
        <f t="shared" si="28"/>
        <v>338356</v>
      </c>
      <c r="AJ117" s="26">
        <f t="shared" si="38"/>
        <v>338356</v>
      </c>
      <c r="AK117" s="26">
        <f t="shared" si="29"/>
        <v>0</v>
      </c>
      <c r="AL117" s="25">
        <f t="shared" si="29"/>
        <v>0</v>
      </c>
      <c r="AM117" s="25">
        <f t="shared" si="29"/>
        <v>663919</v>
      </c>
      <c r="AN117" s="26">
        <f t="shared" si="39"/>
        <v>663919</v>
      </c>
      <c r="AO117" s="26"/>
      <c r="AP117" s="25"/>
      <c r="AQ117" s="25">
        <v>148825</v>
      </c>
      <c r="AR117" s="26">
        <f t="shared" si="40"/>
        <v>148825</v>
      </c>
      <c r="AS117" s="26"/>
      <c r="AT117" s="25"/>
      <c r="AU117" s="25">
        <v>107499</v>
      </c>
      <c r="AV117" s="26">
        <f t="shared" si="30"/>
        <v>107499</v>
      </c>
      <c r="AW117" s="26">
        <v>0</v>
      </c>
      <c r="AX117" s="25">
        <v>0</v>
      </c>
      <c r="AY117" s="25">
        <v>119687.1716470495</v>
      </c>
      <c r="AZ117" s="26">
        <f t="shared" si="54"/>
        <v>119687.1716470495</v>
      </c>
      <c r="BA117" s="26">
        <f t="shared" si="42"/>
        <v>0</v>
      </c>
      <c r="BB117" s="25">
        <f t="shared" si="42"/>
        <v>0</v>
      </c>
      <c r="BC117" s="25">
        <f t="shared" si="42"/>
        <v>376011.17164704949</v>
      </c>
      <c r="BD117" s="26">
        <f t="shared" si="55"/>
        <v>376011.17164704949</v>
      </c>
      <c r="BE117" s="26"/>
      <c r="BF117" s="25"/>
      <c r="BG117" s="25">
        <f>+VLOOKUP(B117,'[1]alocare RX'!B:M,12,0)</f>
        <v>87855.470140000005</v>
      </c>
      <c r="BH117" s="26">
        <f t="shared" si="56"/>
        <v>87855.470140000005</v>
      </c>
      <c r="BI117" s="26"/>
      <c r="BJ117" s="25"/>
      <c r="BK117" s="25">
        <f>+VLOOKUP(B117,'[1]alocare RX'!B:N,13,0)</f>
        <v>78287.052599999995</v>
      </c>
      <c r="BL117" s="26">
        <f t="shared" si="57"/>
        <v>78287.052599999995</v>
      </c>
      <c r="BM117" s="26"/>
      <c r="BN117" s="25"/>
      <c r="BO117" s="25">
        <f>+VLOOKUP(B117,'[1]alocare RX'!B:O,14,0)</f>
        <v>65083.7802556241</v>
      </c>
      <c r="BP117" s="26">
        <f t="shared" si="58"/>
        <v>65083.7802556241</v>
      </c>
      <c r="BQ117" s="26">
        <f t="shared" si="47"/>
        <v>0</v>
      </c>
      <c r="BR117" s="25">
        <f t="shared" si="47"/>
        <v>0</v>
      </c>
      <c r="BS117" s="25">
        <f t="shared" si="47"/>
        <v>231226.30299562408</v>
      </c>
      <c r="BT117" s="26">
        <f t="shared" si="59"/>
        <v>231226.30299562408</v>
      </c>
      <c r="BU117" s="26">
        <f t="shared" si="49"/>
        <v>0</v>
      </c>
      <c r="BV117" s="25">
        <f t="shared" si="50"/>
        <v>0</v>
      </c>
      <c r="BW117" s="25">
        <f t="shared" si="50"/>
        <v>607237.47464267351</v>
      </c>
      <c r="BX117" s="26">
        <f t="shared" si="60"/>
        <v>607237.47464267351</v>
      </c>
      <c r="BY117" s="26">
        <f t="shared" si="52"/>
        <v>0</v>
      </c>
      <c r="BZ117" s="25">
        <f t="shared" si="52"/>
        <v>0</v>
      </c>
      <c r="CA117" s="25">
        <f t="shared" si="52"/>
        <v>1271156.4746426735</v>
      </c>
      <c r="CB117" s="26">
        <f t="shared" si="61"/>
        <v>1271156.4746426735</v>
      </c>
    </row>
    <row r="118" spans="1:80" ht="15">
      <c r="A118" s="19">
        <v>110</v>
      </c>
      <c r="B118" s="37" t="s">
        <v>255</v>
      </c>
      <c r="C118" s="45" t="s">
        <v>51</v>
      </c>
      <c r="D118" s="22" t="s">
        <v>256</v>
      </c>
      <c r="E118" s="23"/>
      <c r="F118" s="23"/>
      <c r="G118" s="24">
        <v>174057</v>
      </c>
      <c r="H118" s="22">
        <f t="shared" si="31"/>
        <v>174057</v>
      </c>
      <c r="I118" s="25"/>
      <c r="J118" s="25"/>
      <c r="K118" s="25">
        <v>174149</v>
      </c>
      <c r="L118" s="26">
        <f t="shared" si="32"/>
        <v>174149</v>
      </c>
      <c r="M118" s="26"/>
      <c r="N118" s="25"/>
      <c r="O118" s="25">
        <v>174283</v>
      </c>
      <c r="P118" s="26">
        <f t="shared" si="33"/>
        <v>174283</v>
      </c>
      <c r="Q118" s="26">
        <f t="shared" si="27"/>
        <v>0</v>
      </c>
      <c r="R118" s="25">
        <f t="shared" si="27"/>
        <v>0</v>
      </c>
      <c r="S118" s="25">
        <f t="shared" si="27"/>
        <v>522489</v>
      </c>
      <c r="T118" s="26">
        <f t="shared" si="34"/>
        <v>522489</v>
      </c>
      <c r="U118" s="26"/>
      <c r="V118" s="25"/>
      <c r="W118" s="25">
        <v>204953</v>
      </c>
      <c r="X118" s="26">
        <f t="shared" si="35"/>
        <v>204953</v>
      </c>
      <c r="Y118" s="26"/>
      <c r="Z118" s="25"/>
      <c r="AA118" s="25">
        <v>177686</v>
      </c>
      <c r="AB118" s="26">
        <f t="shared" si="36"/>
        <v>177686</v>
      </c>
      <c r="AC118" s="26"/>
      <c r="AD118" s="25"/>
      <c r="AE118" s="25">
        <v>157589</v>
      </c>
      <c r="AF118" s="26">
        <f t="shared" si="37"/>
        <v>157589</v>
      </c>
      <c r="AG118" s="26">
        <f t="shared" si="28"/>
        <v>0</v>
      </c>
      <c r="AH118" s="25">
        <f t="shared" si="28"/>
        <v>0</v>
      </c>
      <c r="AI118" s="25">
        <f t="shared" si="28"/>
        <v>540228</v>
      </c>
      <c r="AJ118" s="26">
        <f t="shared" si="38"/>
        <v>540228</v>
      </c>
      <c r="AK118" s="26">
        <f t="shared" si="29"/>
        <v>0</v>
      </c>
      <c r="AL118" s="25">
        <f t="shared" si="29"/>
        <v>0</v>
      </c>
      <c r="AM118" s="25">
        <f t="shared" si="29"/>
        <v>1062717</v>
      </c>
      <c r="AN118" s="26">
        <f t="shared" si="39"/>
        <v>1062717</v>
      </c>
      <c r="AO118" s="26"/>
      <c r="AP118" s="25"/>
      <c r="AQ118" s="25">
        <v>240747</v>
      </c>
      <c r="AR118" s="26">
        <f t="shared" si="40"/>
        <v>240747</v>
      </c>
      <c r="AS118" s="26"/>
      <c r="AT118" s="25"/>
      <c r="AU118" s="25">
        <v>173832</v>
      </c>
      <c r="AV118" s="26">
        <f t="shared" si="30"/>
        <v>173832</v>
      </c>
      <c r="AW118" s="26">
        <v>0</v>
      </c>
      <c r="AX118" s="25">
        <v>0</v>
      </c>
      <c r="AY118" s="25">
        <v>163492.38825174034</v>
      </c>
      <c r="AZ118" s="26">
        <f t="shared" si="54"/>
        <v>163492.38825174034</v>
      </c>
      <c r="BA118" s="26">
        <f t="shared" si="42"/>
        <v>0</v>
      </c>
      <c r="BB118" s="25">
        <f t="shared" si="42"/>
        <v>0</v>
      </c>
      <c r="BC118" s="25">
        <f t="shared" si="42"/>
        <v>578071.38825174037</v>
      </c>
      <c r="BD118" s="26">
        <f t="shared" si="55"/>
        <v>578071.38825174037</v>
      </c>
      <c r="BE118" s="26"/>
      <c r="BF118" s="25"/>
      <c r="BG118" s="25">
        <f>+VLOOKUP(B118,'[1]alocare RX'!B:M,12,0)</f>
        <v>129231.29376000002</v>
      </c>
      <c r="BH118" s="26">
        <f t="shared" si="56"/>
        <v>129231.29376000002</v>
      </c>
      <c r="BI118" s="26"/>
      <c r="BJ118" s="25"/>
      <c r="BK118" s="25">
        <f>+VLOOKUP(B118,'[1]alocare RX'!B:N,13,0)</f>
        <v>115156.5984</v>
      </c>
      <c r="BL118" s="26">
        <f t="shared" si="57"/>
        <v>115156.5984</v>
      </c>
      <c r="BM118" s="26"/>
      <c r="BN118" s="25"/>
      <c r="BO118" s="25">
        <f>+VLOOKUP(B118,'[1]alocare RX'!B:O,14,0)</f>
        <v>95735.201369054397</v>
      </c>
      <c r="BP118" s="26">
        <f t="shared" si="58"/>
        <v>95735.201369054397</v>
      </c>
      <c r="BQ118" s="26">
        <f t="shared" si="47"/>
        <v>0</v>
      </c>
      <c r="BR118" s="25">
        <f t="shared" si="47"/>
        <v>0</v>
      </c>
      <c r="BS118" s="25">
        <f t="shared" si="47"/>
        <v>340123.09352905443</v>
      </c>
      <c r="BT118" s="26">
        <f t="shared" si="59"/>
        <v>340123.09352905443</v>
      </c>
      <c r="BU118" s="26">
        <f t="shared" si="49"/>
        <v>0</v>
      </c>
      <c r="BV118" s="25">
        <f t="shared" si="50"/>
        <v>0</v>
      </c>
      <c r="BW118" s="25">
        <f t="shared" si="50"/>
        <v>918194.4817807948</v>
      </c>
      <c r="BX118" s="26">
        <f t="shared" si="60"/>
        <v>918194.4817807948</v>
      </c>
      <c r="BY118" s="26">
        <f t="shared" si="52"/>
        <v>0</v>
      </c>
      <c r="BZ118" s="25">
        <f t="shared" si="52"/>
        <v>0</v>
      </c>
      <c r="CA118" s="25">
        <f t="shared" si="52"/>
        <v>1980911.4817807949</v>
      </c>
      <c r="CB118" s="26">
        <f t="shared" si="61"/>
        <v>1980911.4817807949</v>
      </c>
    </row>
    <row r="119" spans="1:80" ht="15">
      <c r="A119" s="19">
        <v>111</v>
      </c>
      <c r="B119" s="37" t="s">
        <v>257</v>
      </c>
      <c r="C119" s="45" t="s">
        <v>36</v>
      </c>
      <c r="D119" s="22" t="s">
        <v>258</v>
      </c>
      <c r="E119" s="23">
        <v>88284.76</v>
      </c>
      <c r="F119" s="23">
        <v>0</v>
      </c>
      <c r="G119" s="24">
        <v>0</v>
      </c>
      <c r="H119" s="22">
        <f t="shared" si="31"/>
        <v>88284.76</v>
      </c>
      <c r="I119" s="25">
        <v>88718.73</v>
      </c>
      <c r="J119" s="25">
        <v>0</v>
      </c>
      <c r="K119" s="25">
        <v>0</v>
      </c>
      <c r="L119" s="26">
        <f t="shared" si="32"/>
        <v>88718.73</v>
      </c>
      <c r="M119" s="26">
        <v>87486.39</v>
      </c>
      <c r="N119" s="25">
        <v>0</v>
      </c>
      <c r="O119" s="25">
        <v>0</v>
      </c>
      <c r="P119" s="26">
        <f t="shared" si="33"/>
        <v>87486.39</v>
      </c>
      <c r="Q119" s="26">
        <f t="shared" si="27"/>
        <v>264489.88</v>
      </c>
      <c r="R119" s="25">
        <f t="shared" si="27"/>
        <v>0</v>
      </c>
      <c r="S119" s="25">
        <f t="shared" si="27"/>
        <v>0</v>
      </c>
      <c r="T119" s="26">
        <f t="shared" si="34"/>
        <v>264489.88</v>
      </c>
      <c r="U119" s="26">
        <v>88962.97</v>
      </c>
      <c r="V119" s="25">
        <v>0</v>
      </c>
      <c r="W119" s="25">
        <v>0</v>
      </c>
      <c r="X119" s="26">
        <f t="shared" si="35"/>
        <v>88962.97</v>
      </c>
      <c r="Y119" s="26">
        <v>97056.42</v>
      </c>
      <c r="Z119" s="25">
        <v>0</v>
      </c>
      <c r="AA119" s="25">
        <v>0</v>
      </c>
      <c r="AB119" s="26">
        <f t="shared" si="36"/>
        <v>97056.42</v>
      </c>
      <c r="AC119" s="26">
        <v>89003.45</v>
      </c>
      <c r="AD119" s="25">
        <v>0</v>
      </c>
      <c r="AE119" s="25">
        <v>0</v>
      </c>
      <c r="AF119" s="26">
        <f t="shared" si="37"/>
        <v>89003.45</v>
      </c>
      <c r="AG119" s="26">
        <f t="shared" si="28"/>
        <v>275022.84000000003</v>
      </c>
      <c r="AH119" s="25">
        <f t="shared" si="28"/>
        <v>0</v>
      </c>
      <c r="AI119" s="25">
        <f t="shared" si="28"/>
        <v>0</v>
      </c>
      <c r="AJ119" s="26">
        <f t="shared" si="38"/>
        <v>275022.84000000003</v>
      </c>
      <c r="AK119" s="26">
        <f t="shared" si="29"/>
        <v>539512.72</v>
      </c>
      <c r="AL119" s="25">
        <f t="shared" si="29"/>
        <v>0</v>
      </c>
      <c r="AM119" s="25">
        <f t="shared" si="29"/>
        <v>0</v>
      </c>
      <c r="AN119" s="26">
        <f t="shared" si="39"/>
        <v>539512.72</v>
      </c>
      <c r="AO119" s="26">
        <v>102667.17</v>
      </c>
      <c r="AP119" s="25">
        <v>0</v>
      </c>
      <c r="AQ119" s="25">
        <v>0</v>
      </c>
      <c r="AR119" s="26">
        <f t="shared" si="40"/>
        <v>102667.17</v>
      </c>
      <c r="AS119" s="26">
        <v>79673.64</v>
      </c>
      <c r="AT119" s="25">
        <v>0</v>
      </c>
      <c r="AU119" s="25">
        <v>0</v>
      </c>
      <c r="AV119" s="26">
        <f t="shared" si="30"/>
        <v>79673.64</v>
      </c>
      <c r="AW119" s="26">
        <v>70325.525219298404</v>
      </c>
      <c r="AX119" s="25">
        <v>0</v>
      </c>
      <c r="AY119" s="25">
        <v>0</v>
      </c>
      <c r="AZ119" s="26">
        <f t="shared" si="54"/>
        <v>70325.525219298404</v>
      </c>
      <c r="BA119" s="26">
        <f t="shared" si="42"/>
        <v>252666.3352192984</v>
      </c>
      <c r="BB119" s="25">
        <f t="shared" si="42"/>
        <v>0</v>
      </c>
      <c r="BC119" s="25">
        <f t="shared" si="42"/>
        <v>0</v>
      </c>
      <c r="BD119" s="26">
        <f t="shared" si="55"/>
        <v>252666.3352192984</v>
      </c>
      <c r="BE119" s="26">
        <f>+VLOOKUP(B119,'[1]alocare L+AP'!B:M,12,0)</f>
        <v>65963.643380000009</v>
      </c>
      <c r="BF119" s="25"/>
      <c r="BG119" s="25"/>
      <c r="BH119" s="26">
        <f t="shared" si="56"/>
        <v>65963.643380000009</v>
      </c>
      <c r="BI119" s="26">
        <f>+VLOOKUP(B119,'[1]alocare L+AP'!B:N,13,0)</f>
        <v>58779.484199999999</v>
      </c>
      <c r="BJ119" s="25"/>
      <c r="BK119" s="25"/>
      <c r="BL119" s="26">
        <f t="shared" si="57"/>
        <v>58779.484199999999</v>
      </c>
      <c r="BM119" s="26">
        <f>+VLOOKUP(B119,'[1]alocare L+AP'!B:O,14,0)</f>
        <v>48866.203365174697</v>
      </c>
      <c r="BN119" s="25"/>
      <c r="BO119" s="25"/>
      <c r="BP119" s="26">
        <f t="shared" si="58"/>
        <v>48866.203365174697</v>
      </c>
      <c r="BQ119" s="26">
        <f t="shared" si="47"/>
        <v>173609.3309451747</v>
      </c>
      <c r="BR119" s="25">
        <f t="shared" si="47"/>
        <v>0</v>
      </c>
      <c r="BS119" s="25">
        <f t="shared" si="47"/>
        <v>0</v>
      </c>
      <c r="BT119" s="26">
        <f t="shared" si="59"/>
        <v>173609.3309451747</v>
      </c>
      <c r="BU119" s="26">
        <f t="shared" si="49"/>
        <v>426275.66616447311</v>
      </c>
      <c r="BV119" s="25">
        <f t="shared" si="50"/>
        <v>0</v>
      </c>
      <c r="BW119" s="25">
        <f t="shared" si="50"/>
        <v>0</v>
      </c>
      <c r="BX119" s="26">
        <f t="shared" si="60"/>
        <v>426275.66616447311</v>
      </c>
      <c r="BY119" s="26">
        <f t="shared" si="52"/>
        <v>965788.38616447314</v>
      </c>
      <c r="BZ119" s="25">
        <f t="shared" si="52"/>
        <v>0</v>
      </c>
      <c r="CA119" s="25">
        <f t="shared" si="52"/>
        <v>0</v>
      </c>
      <c r="CB119" s="26">
        <f t="shared" si="61"/>
        <v>965788.38616447314</v>
      </c>
    </row>
    <row r="120" spans="1:80" ht="15">
      <c r="A120" s="19">
        <v>112</v>
      </c>
      <c r="B120" s="37" t="s">
        <v>259</v>
      </c>
      <c r="C120" s="45" t="s">
        <v>36</v>
      </c>
      <c r="D120" s="22" t="s">
        <v>260</v>
      </c>
      <c r="E120" s="23">
        <v>101995.3</v>
      </c>
      <c r="F120" s="23"/>
      <c r="G120" s="24"/>
      <c r="H120" s="22">
        <f t="shared" si="31"/>
        <v>101995.3</v>
      </c>
      <c r="I120" s="25">
        <v>102201.1</v>
      </c>
      <c r="J120" s="25"/>
      <c r="K120" s="25"/>
      <c r="L120" s="26">
        <f t="shared" si="32"/>
        <v>102201.1</v>
      </c>
      <c r="M120" s="26">
        <v>100165.24</v>
      </c>
      <c r="N120" s="25"/>
      <c r="O120" s="25"/>
      <c r="P120" s="26">
        <f t="shared" si="33"/>
        <v>100165.24</v>
      </c>
      <c r="Q120" s="26">
        <f t="shared" si="27"/>
        <v>304361.64</v>
      </c>
      <c r="R120" s="25">
        <f t="shared" si="27"/>
        <v>0</v>
      </c>
      <c r="S120" s="25">
        <f t="shared" si="27"/>
        <v>0</v>
      </c>
      <c r="T120" s="26">
        <f t="shared" si="34"/>
        <v>304361.64</v>
      </c>
      <c r="U120" s="26">
        <v>102967.19</v>
      </c>
      <c r="V120" s="25"/>
      <c r="W120" s="25"/>
      <c r="X120" s="26">
        <f t="shared" si="35"/>
        <v>102967.19</v>
      </c>
      <c r="Y120" s="26">
        <v>102806.51</v>
      </c>
      <c r="Z120" s="25"/>
      <c r="AA120" s="25"/>
      <c r="AB120" s="26">
        <f t="shared" si="36"/>
        <v>102806.51</v>
      </c>
      <c r="AC120" s="26">
        <v>103030.59</v>
      </c>
      <c r="AD120" s="25"/>
      <c r="AE120" s="25"/>
      <c r="AF120" s="26">
        <f t="shared" si="37"/>
        <v>103030.59</v>
      </c>
      <c r="AG120" s="26">
        <f t="shared" si="28"/>
        <v>308804.29000000004</v>
      </c>
      <c r="AH120" s="25">
        <f t="shared" si="28"/>
        <v>0</v>
      </c>
      <c r="AI120" s="25">
        <f t="shared" si="28"/>
        <v>0</v>
      </c>
      <c r="AJ120" s="26">
        <f t="shared" si="38"/>
        <v>308804.29000000004</v>
      </c>
      <c r="AK120" s="26">
        <f t="shared" si="29"/>
        <v>613165.93000000005</v>
      </c>
      <c r="AL120" s="25">
        <f t="shared" si="29"/>
        <v>0</v>
      </c>
      <c r="AM120" s="25">
        <f t="shared" si="29"/>
        <v>0</v>
      </c>
      <c r="AN120" s="26">
        <f t="shared" si="39"/>
        <v>613165.93000000005</v>
      </c>
      <c r="AO120" s="26">
        <v>105659.92</v>
      </c>
      <c r="AP120" s="25"/>
      <c r="AQ120" s="25"/>
      <c r="AR120" s="26">
        <f t="shared" si="40"/>
        <v>105659.92</v>
      </c>
      <c r="AS120" s="26">
        <v>86089.56</v>
      </c>
      <c r="AT120" s="25"/>
      <c r="AU120" s="25"/>
      <c r="AV120" s="26">
        <f t="shared" si="30"/>
        <v>86089.56</v>
      </c>
      <c r="AW120" s="26">
        <v>90565.7190508192</v>
      </c>
      <c r="AX120" s="25">
        <v>0</v>
      </c>
      <c r="AY120" s="25">
        <v>0</v>
      </c>
      <c r="AZ120" s="26">
        <f t="shared" si="54"/>
        <v>90565.7190508192</v>
      </c>
      <c r="BA120" s="26">
        <f t="shared" si="42"/>
        <v>282315.19905081915</v>
      </c>
      <c r="BB120" s="25">
        <f t="shared" si="42"/>
        <v>0</v>
      </c>
      <c r="BC120" s="25">
        <f t="shared" si="42"/>
        <v>0</v>
      </c>
      <c r="BD120" s="26">
        <f t="shared" si="55"/>
        <v>282315.19905081915</v>
      </c>
      <c r="BE120" s="26">
        <f>+VLOOKUP(B120,'[1]alocare L+AP'!B:M,12,0)</f>
        <v>76751.459440000006</v>
      </c>
      <c r="BF120" s="25"/>
      <c r="BG120" s="25"/>
      <c r="BH120" s="26">
        <f t="shared" si="56"/>
        <v>76751.459440000006</v>
      </c>
      <c r="BI120" s="26">
        <f>+VLOOKUP(B120,'[1]alocare L+AP'!B:N,13,0)</f>
        <v>68392.38960000001</v>
      </c>
      <c r="BJ120" s="25"/>
      <c r="BK120" s="25"/>
      <c r="BL120" s="26">
        <f t="shared" si="57"/>
        <v>68392.38960000001</v>
      </c>
      <c r="BM120" s="26">
        <f>+VLOOKUP(B120,'[1]alocare L+AP'!B:O,14,0)</f>
        <v>56857.872509603607</v>
      </c>
      <c r="BN120" s="25"/>
      <c r="BO120" s="25"/>
      <c r="BP120" s="26">
        <f t="shared" si="58"/>
        <v>56857.872509603607</v>
      </c>
      <c r="BQ120" s="26">
        <f t="shared" si="47"/>
        <v>202001.72154960362</v>
      </c>
      <c r="BR120" s="25">
        <f t="shared" si="47"/>
        <v>0</v>
      </c>
      <c r="BS120" s="25">
        <f t="shared" si="47"/>
        <v>0</v>
      </c>
      <c r="BT120" s="26">
        <f t="shared" si="59"/>
        <v>202001.72154960362</v>
      </c>
      <c r="BU120" s="26">
        <f t="shared" si="49"/>
        <v>484316.92060042277</v>
      </c>
      <c r="BV120" s="25">
        <f t="shared" si="50"/>
        <v>0</v>
      </c>
      <c r="BW120" s="25">
        <f t="shared" si="50"/>
        <v>0</v>
      </c>
      <c r="BX120" s="26">
        <f t="shared" si="60"/>
        <v>484316.92060042277</v>
      </c>
      <c r="BY120" s="26">
        <f t="shared" si="52"/>
        <v>1097482.8506004228</v>
      </c>
      <c r="BZ120" s="25">
        <f t="shared" si="52"/>
        <v>0</v>
      </c>
      <c r="CA120" s="25">
        <f t="shared" si="52"/>
        <v>0</v>
      </c>
      <c r="CB120" s="26">
        <f t="shared" si="61"/>
        <v>1097482.8506004228</v>
      </c>
    </row>
    <row r="121" spans="1:80" ht="15">
      <c r="A121" s="19">
        <v>113</v>
      </c>
      <c r="B121" s="37" t="s">
        <v>261</v>
      </c>
      <c r="C121" s="45" t="s">
        <v>51</v>
      </c>
      <c r="D121" s="22" t="s">
        <v>262</v>
      </c>
      <c r="E121" s="23">
        <v>0</v>
      </c>
      <c r="F121" s="23">
        <v>0</v>
      </c>
      <c r="G121" s="24">
        <v>4267</v>
      </c>
      <c r="H121" s="22">
        <f t="shared" si="31"/>
        <v>4267</v>
      </c>
      <c r="I121" s="25">
        <v>0</v>
      </c>
      <c r="J121" s="25">
        <v>0</v>
      </c>
      <c r="K121" s="25">
        <v>4302</v>
      </c>
      <c r="L121" s="26">
        <f t="shared" si="32"/>
        <v>4302</v>
      </c>
      <c r="M121" s="26">
        <v>0</v>
      </c>
      <c r="N121" s="25">
        <v>0</v>
      </c>
      <c r="O121" s="25">
        <v>4200</v>
      </c>
      <c r="P121" s="26">
        <f t="shared" si="33"/>
        <v>4200</v>
      </c>
      <c r="Q121" s="26">
        <f t="shared" si="27"/>
        <v>0</v>
      </c>
      <c r="R121" s="25">
        <f t="shared" si="27"/>
        <v>0</v>
      </c>
      <c r="S121" s="25">
        <f t="shared" si="27"/>
        <v>12769</v>
      </c>
      <c r="T121" s="26">
        <f t="shared" si="34"/>
        <v>12769</v>
      </c>
      <c r="U121" s="26">
        <v>0</v>
      </c>
      <c r="V121" s="25">
        <v>0</v>
      </c>
      <c r="W121" s="25">
        <v>4144</v>
      </c>
      <c r="X121" s="26">
        <f t="shared" si="35"/>
        <v>4144</v>
      </c>
      <c r="Y121" s="26">
        <v>0</v>
      </c>
      <c r="Z121" s="25">
        <v>0</v>
      </c>
      <c r="AA121" s="25">
        <v>4577</v>
      </c>
      <c r="AB121" s="26">
        <f t="shared" si="36"/>
        <v>4577</v>
      </c>
      <c r="AC121" s="26">
        <v>0</v>
      </c>
      <c r="AD121" s="25">
        <v>0</v>
      </c>
      <c r="AE121" s="25">
        <v>4157</v>
      </c>
      <c r="AF121" s="26">
        <f t="shared" si="37"/>
        <v>4157</v>
      </c>
      <c r="AG121" s="26">
        <f t="shared" si="28"/>
        <v>0</v>
      </c>
      <c r="AH121" s="25">
        <f t="shared" si="28"/>
        <v>0</v>
      </c>
      <c r="AI121" s="25">
        <f t="shared" si="28"/>
        <v>12878</v>
      </c>
      <c r="AJ121" s="26">
        <f t="shared" si="38"/>
        <v>12878</v>
      </c>
      <c r="AK121" s="26">
        <f t="shared" si="29"/>
        <v>0</v>
      </c>
      <c r="AL121" s="25">
        <f t="shared" si="29"/>
        <v>0</v>
      </c>
      <c r="AM121" s="25">
        <f t="shared" si="29"/>
        <v>25647</v>
      </c>
      <c r="AN121" s="26">
        <f t="shared" si="39"/>
        <v>25647</v>
      </c>
      <c r="AO121" s="26">
        <v>0</v>
      </c>
      <c r="AP121" s="25">
        <v>0</v>
      </c>
      <c r="AQ121" s="25">
        <v>4061</v>
      </c>
      <c r="AR121" s="26">
        <f t="shared" si="40"/>
        <v>4061</v>
      </c>
      <c r="AS121" s="26">
        <v>0</v>
      </c>
      <c r="AT121" s="25">
        <v>0</v>
      </c>
      <c r="AU121" s="25">
        <v>3982</v>
      </c>
      <c r="AV121" s="26">
        <f t="shared" si="30"/>
        <v>3982</v>
      </c>
      <c r="AW121" s="26">
        <v>0</v>
      </c>
      <c r="AX121" s="25">
        <v>0</v>
      </c>
      <c r="AY121" s="25">
        <v>4722.2304336052257</v>
      </c>
      <c r="AZ121" s="26">
        <f t="shared" si="54"/>
        <v>4722.2304336052257</v>
      </c>
      <c r="BA121" s="26">
        <f t="shared" si="42"/>
        <v>0</v>
      </c>
      <c r="BB121" s="25">
        <f t="shared" si="42"/>
        <v>0</v>
      </c>
      <c r="BC121" s="25">
        <f t="shared" si="42"/>
        <v>12765.230433605226</v>
      </c>
      <c r="BD121" s="26">
        <f t="shared" si="55"/>
        <v>12765.230433605226</v>
      </c>
      <c r="BE121" s="26"/>
      <c r="BF121" s="25"/>
      <c r="BG121" s="25">
        <f>+VLOOKUP(B121,'[1]alocare RX'!B:M,12,0)</f>
        <v>3504.9383600000001</v>
      </c>
      <c r="BH121" s="26">
        <f t="shared" si="56"/>
        <v>3504.9383600000001</v>
      </c>
      <c r="BI121" s="26"/>
      <c r="BJ121" s="25"/>
      <c r="BK121" s="25">
        <f>+VLOOKUP(B121,'[1]alocare RX'!B:N,13,0)</f>
        <v>3123.2123999999999</v>
      </c>
      <c r="BL121" s="26">
        <f t="shared" si="57"/>
        <v>3123.2123999999999</v>
      </c>
      <c r="BM121" s="26"/>
      <c r="BN121" s="25"/>
      <c r="BO121" s="25">
        <f>+VLOOKUP(B121,'[1]alocare RX'!B:O,14,0)</f>
        <v>2596.4762088033999</v>
      </c>
      <c r="BP121" s="26">
        <f t="shared" si="58"/>
        <v>2596.4762088033999</v>
      </c>
      <c r="BQ121" s="26">
        <f t="shared" si="47"/>
        <v>0</v>
      </c>
      <c r="BR121" s="25">
        <f t="shared" si="47"/>
        <v>0</v>
      </c>
      <c r="BS121" s="25">
        <f t="shared" si="47"/>
        <v>9224.6269688034008</v>
      </c>
      <c r="BT121" s="26">
        <f t="shared" si="59"/>
        <v>9224.6269688034008</v>
      </c>
      <c r="BU121" s="26">
        <f t="shared" si="49"/>
        <v>0</v>
      </c>
      <c r="BV121" s="25">
        <f t="shared" si="50"/>
        <v>0</v>
      </c>
      <c r="BW121" s="25">
        <f t="shared" si="50"/>
        <v>21989.857402408627</v>
      </c>
      <c r="BX121" s="26">
        <f t="shared" si="60"/>
        <v>21989.857402408627</v>
      </c>
      <c r="BY121" s="26">
        <f t="shared" si="52"/>
        <v>0</v>
      </c>
      <c r="BZ121" s="25">
        <f t="shared" si="52"/>
        <v>0</v>
      </c>
      <c r="CA121" s="25">
        <f t="shared" si="52"/>
        <v>47636.857402408627</v>
      </c>
      <c r="CB121" s="26">
        <f t="shared" si="61"/>
        <v>47636.857402408627</v>
      </c>
    </row>
    <row r="122" spans="1:80" ht="15">
      <c r="A122" s="19">
        <v>114</v>
      </c>
      <c r="B122" s="37" t="s">
        <v>263</v>
      </c>
      <c r="C122" s="45" t="s">
        <v>59</v>
      </c>
      <c r="D122" s="22" t="s">
        <v>264</v>
      </c>
      <c r="E122" s="23">
        <v>21088.05</v>
      </c>
      <c r="F122" s="23">
        <v>680</v>
      </c>
      <c r="G122" s="24">
        <v>0</v>
      </c>
      <c r="H122" s="22">
        <f t="shared" si="31"/>
        <v>21768.05</v>
      </c>
      <c r="I122" s="25">
        <v>30233.73</v>
      </c>
      <c r="J122" s="25">
        <v>800</v>
      </c>
      <c r="K122" s="25">
        <v>0</v>
      </c>
      <c r="L122" s="26">
        <f t="shared" si="32"/>
        <v>31033.73</v>
      </c>
      <c r="M122" s="26">
        <v>29029.87</v>
      </c>
      <c r="N122" s="25">
        <v>560</v>
      </c>
      <c r="O122" s="25">
        <v>0</v>
      </c>
      <c r="P122" s="26">
        <f t="shared" si="33"/>
        <v>29589.87</v>
      </c>
      <c r="Q122" s="26">
        <f t="shared" si="27"/>
        <v>80351.649999999994</v>
      </c>
      <c r="R122" s="25">
        <f t="shared" si="27"/>
        <v>2040</v>
      </c>
      <c r="S122" s="25">
        <f t="shared" si="27"/>
        <v>0</v>
      </c>
      <c r="T122" s="26">
        <f t="shared" si="34"/>
        <v>82391.649999999994</v>
      </c>
      <c r="U122" s="26">
        <v>23006.95</v>
      </c>
      <c r="V122" s="25">
        <v>760</v>
      </c>
      <c r="W122" s="25">
        <v>0</v>
      </c>
      <c r="X122" s="26">
        <f t="shared" si="35"/>
        <v>23766.95</v>
      </c>
      <c r="Y122" s="26">
        <v>26636.400000000001</v>
      </c>
      <c r="Z122" s="25">
        <v>600</v>
      </c>
      <c r="AA122" s="25">
        <v>0</v>
      </c>
      <c r="AB122" s="26">
        <f t="shared" si="36"/>
        <v>27236.400000000001</v>
      </c>
      <c r="AC122" s="26">
        <v>22502.68</v>
      </c>
      <c r="AD122" s="25">
        <v>1400</v>
      </c>
      <c r="AE122" s="25">
        <v>0</v>
      </c>
      <c r="AF122" s="26">
        <f t="shared" si="37"/>
        <v>23902.68</v>
      </c>
      <c r="AG122" s="26">
        <f t="shared" si="28"/>
        <v>72146.03</v>
      </c>
      <c r="AH122" s="25">
        <f t="shared" si="28"/>
        <v>2760</v>
      </c>
      <c r="AI122" s="25">
        <f t="shared" si="28"/>
        <v>0</v>
      </c>
      <c r="AJ122" s="26">
        <f t="shared" si="38"/>
        <v>74906.03</v>
      </c>
      <c r="AK122" s="26">
        <f t="shared" si="29"/>
        <v>152497.68</v>
      </c>
      <c r="AL122" s="25">
        <f t="shared" si="29"/>
        <v>4800</v>
      </c>
      <c r="AM122" s="25">
        <f t="shared" si="29"/>
        <v>0</v>
      </c>
      <c r="AN122" s="26">
        <f t="shared" si="39"/>
        <v>157297.68</v>
      </c>
      <c r="AO122" s="26">
        <v>19006.64</v>
      </c>
      <c r="AP122" s="25">
        <v>960</v>
      </c>
      <c r="AQ122" s="25">
        <v>0</v>
      </c>
      <c r="AR122" s="26">
        <f t="shared" si="40"/>
        <v>19966.64</v>
      </c>
      <c r="AS122" s="26">
        <v>13165.71</v>
      </c>
      <c r="AT122" s="25">
        <v>560</v>
      </c>
      <c r="AU122" s="25">
        <v>0</v>
      </c>
      <c r="AV122" s="26">
        <f t="shared" si="30"/>
        <v>13725.71</v>
      </c>
      <c r="AW122" s="26">
        <v>60306.583515549602</v>
      </c>
      <c r="AX122" s="25">
        <v>2131.8014877791998</v>
      </c>
      <c r="AY122" s="25">
        <v>0</v>
      </c>
      <c r="AZ122" s="26">
        <f t="shared" si="54"/>
        <v>62438.385003328804</v>
      </c>
      <c r="BA122" s="26">
        <f t="shared" si="42"/>
        <v>92478.933515549608</v>
      </c>
      <c r="BB122" s="25">
        <f t="shared" si="42"/>
        <v>3651.8014877791998</v>
      </c>
      <c r="BC122" s="25">
        <f t="shared" si="42"/>
        <v>0</v>
      </c>
      <c r="BD122" s="26">
        <f t="shared" si="55"/>
        <v>96130.735003328809</v>
      </c>
      <c r="BE122" s="26">
        <f>+VLOOKUP(B122,'[1]alocare L+AP'!B:M,12,0)</f>
        <v>51107.840220000006</v>
      </c>
      <c r="BF122" s="25">
        <f>+VLOOKUP(B122,[1]ap!B:K,10,0)</f>
        <v>1806.6314399999999</v>
      </c>
      <c r="BG122" s="25"/>
      <c r="BH122" s="26">
        <f t="shared" si="56"/>
        <v>52914.471660000003</v>
      </c>
      <c r="BI122" s="26">
        <f>+VLOOKUP(B122,'[1]alocare L+AP'!B:N,13,0)</f>
        <v>45541.639800000004</v>
      </c>
      <c r="BJ122" s="25">
        <f>+VLOOKUP(B122,[1]ap!B:L,11,0)</f>
        <v>1609.8695999999998</v>
      </c>
      <c r="BK122" s="25"/>
      <c r="BL122" s="26">
        <f t="shared" si="57"/>
        <v>47151.509400000003</v>
      </c>
      <c r="BM122" s="26">
        <f>+VLOOKUP(B122,'[1]alocare L+AP'!B:O,14,0)</f>
        <v>37860.948634359302</v>
      </c>
      <c r="BN122" s="25">
        <f>+VLOOKUP(B122,[1]ap!B:M,12,0)</f>
        <v>1338.3617827835999</v>
      </c>
      <c r="BO122" s="25"/>
      <c r="BP122" s="26">
        <f t="shared" si="58"/>
        <v>39199.3104171429</v>
      </c>
      <c r="BQ122" s="26">
        <f t="shared" si="47"/>
        <v>134510.4286543593</v>
      </c>
      <c r="BR122" s="25">
        <f t="shared" si="47"/>
        <v>4754.8628227835998</v>
      </c>
      <c r="BS122" s="25">
        <f t="shared" si="47"/>
        <v>0</v>
      </c>
      <c r="BT122" s="26">
        <f t="shared" si="59"/>
        <v>139265.29147714289</v>
      </c>
      <c r="BU122" s="26">
        <f t="shared" si="49"/>
        <v>226989.36216990891</v>
      </c>
      <c r="BV122" s="25">
        <f t="shared" si="50"/>
        <v>8406.6643105627991</v>
      </c>
      <c r="BW122" s="25">
        <f t="shared" si="50"/>
        <v>0</v>
      </c>
      <c r="BX122" s="26">
        <f t="shared" si="60"/>
        <v>235396.02648047172</v>
      </c>
      <c r="BY122" s="26">
        <f t="shared" si="52"/>
        <v>379487.04216990888</v>
      </c>
      <c r="BZ122" s="25">
        <f t="shared" si="52"/>
        <v>13206.664310562799</v>
      </c>
      <c r="CA122" s="25">
        <f t="shared" si="52"/>
        <v>0</v>
      </c>
      <c r="CB122" s="26">
        <f t="shared" si="61"/>
        <v>392693.70648047165</v>
      </c>
    </row>
    <row r="123" spans="1:80" ht="15">
      <c r="A123" s="19">
        <v>115</v>
      </c>
      <c r="B123" s="37" t="s">
        <v>265</v>
      </c>
      <c r="C123" s="45" t="s">
        <v>36</v>
      </c>
      <c r="D123" s="22" t="s">
        <v>266</v>
      </c>
      <c r="E123" s="23">
        <v>168222.27</v>
      </c>
      <c r="F123" s="23">
        <v>0</v>
      </c>
      <c r="G123" s="24">
        <v>0</v>
      </c>
      <c r="H123" s="22">
        <f t="shared" si="31"/>
        <v>168222.27</v>
      </c>
      <c r="I123" s="25">
        <v>169035.49</v>
      </c>
      <c r="J123" s="25">
        <v>0</v>
      </c>
      <c r="K123" s="25">
        <v>0</v>
      </c>
      <c r="L123" s="26">
        <f t="shared" si="32"/>
        <v>169035.49</v>
      </c>
      <c r="M123" s="26">
        <v>170429.05</v>
      </c>
      <c r="N123" s="25">
        <v>0</v>
      </c>
      <c r="O123" s="25">
        <v>0</v>
      </c>
      <c r="P123" s="26">
        <f t="shared" si="33"/>
        <v>170429.05</v>
      </c>
      <c r="Q123" s="26">
        <f t="shared" si="27"/>
        <v>507686.81</v>
      </c>
      <c r="R123" s="25">
        <f t="shared" si="27"/>
        <v>0</v>
      </c>
      <c r="S123" s="25">
        <f t="shared" si="27"/>
        <v>0</v>
      </c>
      <c r="T123" s="26">
        <f t="shared" si="34"/>
        <v>507686.81</v>
      </c>
      <c r="U123" s="26">
        <v>185956.76</v>
      </c>
      <c r="V123" s="25">
        <v>0</v>
      </c>
      <c r="W123" s="25">
        <v>0</v>
      </c>
      <c r="X123" s="26">
        <f t="shared" si="35"/>
        <v>185956.76</v>
      </c>
      <c r="Y123" s="26">
        <v>187368.14</v>
      </c>
      <c r="Z123" s="25">
        <v>0</v>
      </c>
      <c r="AA123" s="25">
        <v>0</v>
      </c>
      <c r="AB123" s="26">
        <f t="shared" si="36"/>
        <v>187368.14</v>
      </c>
      <c r="AC123" s="26">
        <v>153302.93</v>
      </c>
      <c r="AD123" s="25">
        <v>0</v>
      </c>
      <c r="AE123" s="25">
        <v>0</v>
      </c>
      <c r="AF123" s="26">
        <f t="shared" si="37"/>
        <v>153302.93</v>
      </c>
      <c r="AG123" s="26">
        <f t="shared" si="28"/>
        <v>526627.83000000007</v>
      </c>
      <c r="AH123" s="25">
        <f t="shared" si="28"/>
        <v>0</v>
      </c>
      <c r="AI123" s="25">
        <f t="shared" si="28"/>
        <v>0</v>
      </c>
      <c r="AJ123" s="26">
        <f t="shared" si="38"/>
        <v>526627.83000000007</v>
      </c>
      <c r="AK123" s="26">
        <f t="shared" si="29"/>
        <v>1034314.6400000001</v>
      </c>
      <c r="AL123" s="25">
        <f t="shared" si="29"/>
        <v>0</v>
      </c>
      <c r="AM123" s="25">
        <f t="shared" si="29"/>
        <v>0</v>
      </c>
      <c r="AN123" s="26">
        <f t="shared" si="39"/>
        <v>1034314.6400000001</v>
      </c>
      <c r="AO123" s="26">
        <v>198938.19</v>
      </c>
      <c r="AP123" s="25">
        <v>0</v>
      </c>
      <c r="AQ123" s="25">
        <v>0</v>
      </c>
      <c r="AR123" s="26">
        <f t="shared" si="40"/>
        <v>198938.19</v>
      </c>
      <c r="AS123" s="26">
        <v>179545.79</v>
      </c>
      <c r="AT123" s="25">
        <v>0</v>
      </c>
      <c r="AU123" s="25">
        <v>0</v>
      </c>
      <c r="AV123" s="26">
        <f t="shared" si="30"/>
        <v>179545.79</v>
      </c>
      <c r="AW123" s="26">
        <v>208376.25635145704</v>
      </c>
      <c r="AX123" s="25">
        <v>0</v>
      </c>
      <c r="AY123" s="25">
        <v>0</v>
      </c>
      <c r="AZ123" s="26">
        <f t="shared" si="54"/>
        <v>208376.25635145704</v>
      </c>
      <c r="BA123" s="26">
        <f t="shared" si="42"/>
        <v>586860.23635145696</v>
      </c>
      <c r="BB123" s="25">
        <f t="shared" si="42"/>
        <v>0</v>
      </c>
      <c r="BC123" s="25">
        <f t="shared" si="42"/>
        <v>0</v>
      </c>
      <c r="BD123" s="26">
        <f t="shared" si="55"/>
        <v>586860.23635145696</v>
      </c>
      <c r="BE123" s="26">
        <f>+VLOOKUP(B123,'[1]alocare L+AP'!B:M,12,0)</f>
        <v>141260.75331999999</v>
      </c>
      <c r="BF123" s="25"/>
      <c r="BG123" s="25"/>
      <c r="BH123" s="26">
        <f t="shared" si="56"/>
        <v>141260.75331999999</v>
      </c>
      <c r="BI123" s="26">
        <f>+VLOOKUP(B123,'[1]alocare L+AP'!B:N,13,0)</f>
        <v>125875.91879999998</v>
      </c>
      <c r="BJ123" s="25"/>
      <c r="BK123" s="25"/>
      <c r="BL123" s="26">
        <f t="shared" si="57"/>
        <v>125875.91879999998</v>
      </c>
      <c r="BM123" s="26">
        <f>+VLOOKUP(B123,'[1]alocare L+AP'!B:O,14,0)</f>
        <v>104646.68634943578</v>
      </c>
      <c r="BN123" s="25"/>
      <c r="BO123" s="25"/>
      <c r="BP123" s="26">
        <f t="shared" si="58"/>
        <v>104646.68634943578</v>
      </c>
      <c r="BQ123" s="26">
        <f t="shared" si="47"/>
        <v>371783.35846943577</v>
      </c>
      <c r="BR123" s="25">
        <f t="shared" si="47"/>
        <v>0</v>
      </c>
      <c r="BS123" s="25">
        <f t="shared" si="47"/>
        <v>0</v>
      </c>
      <c r="BT123" s="26">
        <f t="shared" si="59"/>
        <v>371783.35846943577</v>
      </c>
      <c r="BU123" s="26">
        <f t="shared" si="49"/>
        <v>958643.59482089267</v>
      </c>
      <c r="BV123" s="25">
        <f t="shared" si="50"/>
        <v>0</v>
      </c>
      <c r="BW123" s="25">
        <f t="shared" si="50"/>
        <v>0</v>
      </c>
      <c r="BX123" s="26">
        <f t="shared" si="60"/>
        <v>958643.59482089267</v>
      </c>
      <c r="BY123" s="26">
        <f t="shared" si="52"/>
        <v>1992958.2348208928</v>
      </c>
      <c r="BZ123" s="25">
        <f t="shared" si="52"/>
        <v>0</v>
      </c>
      <c r="CA123" s="25">
        <f t="shared" si="52"/>
        <v>0</v>
      </c>
      <c r="CB123" s="26">
        <f t="shared" si="61"/>
        <v>1992958.2348208928</v>
      </c>
    </row>
    <row r="124" spans="1:80" ht="15">
      <c r="A124" s="19">
        <v>116</v>
      </c>
      <c r="B124" s="37" t="s">
        <v>267</v>
      </c>
      <c r="C124" s="45" t="s">
        <v>54</v>
      </c>
      <c r="D124" s="22" t="s">
        <v>268</v>
      </c>
      <c r="E124" s="23">
        <v>0</v>
      </c>
      <c r="F124" s="23">
        <v>8000</v>
      </c>
      <c r="G124" s="24">
        <v>0</v>
      </c>
      <c r="H124" s="22">
        <f t="shared" si="31"/>
        <v>8000</v>
      </c>
      <c r="I124" s="25">
        <v>0</v>
      </c>
      <c r="J124" s="25">
        <v>8000</v>
      </c>
      <c r="K124" s="25">
        <v>0</v>
      </c>
      <c r="L124" s="26">
        <f t="shared" si="32"/>
        <v>8000</v>
      </c>
      <c r="M124" s="26">
        <v>0</v>
      </c>
      <c r="N124" s="25">
        <v>8200</v>
      </c>
      <c r="O124" s="25">
        <v>0</v>
      </c>
      <c r="P124" s="26">
        <f t="shared" si="33"/>
        <v>8200</v>
      </c>
      <c r="Q124" s="26">
        <f t="shared" si="27"/>
        <v>0</v>
      </c>
      <c r="R124" s="25">
        <f t="shared" si="27"/>
        <v>24200</v>
      </c>
      <c r="S124" s="25">
        <f t="shared" si="27"/>
        <v>0</v>
      </c>
      <c r="T124" s="26">
        <f t="shared" si="34"/>
        <v>24200</v>
      </c>
      <c r="U124" s="26">
        <v>0</v>
      </c>
      <c r="V124" s="25">
        <v>9000</v>
      </c>
      <c r="W124" s="25">
        <v>0</v>
      </c>
      <c r="X124" s="26">
        <f t="shared" si="35"/>
        <v>9000</v>
      </c>
      <c r="Y124" s="26">
        <v>0</v>
      </c>
      <c r="Z124" s="25">
        <v>8200</v>
      </c>
      <c r="AA124" s="25">
        <v>0</v>
      </c>
      <c r="AB124" s="26">
        <f t="shared" si="36"/>
        <v>8200</v>
      </c>
      <c r="AC124" s="26">
        <v>0</v>
      </c>
      <c r="AD124" s="25">
        <v>7400</v>
      </c>
      <c r="AE124" s="25">
        <v>0</v>
      </c>
      <c r="AF124" s="26">
        <f t="shared" si="37"/>
        <v>7400</v>
      </c>
      <c r="AG124" s="26">
        <f t="shared" si="28"/>
        <v>0</v>
      </c>
      <c r="AH124" s="25">
        <f t="shared" si="28"/>
        <v>24600</v>
      </c>
      <c r="AI124" s="25">
        <f t="shared" si="28"/>
        <v>0</v>
      </c>
      <c r="AJ124" s="26">
        <f t="shared" si="38"/>
        <v>24600</v>
      </c>
      <c r="AK124" s="26">
        <f t="shared" si="29"/>
        <v>0</v>
      </c>
      <c r="AL124" s="25">
        <f t="shared" si="29"/>
        <v>48800</v>
      </c>
      <c r="AM124" s="25">
        <f t="shared" si="29"/>
        <v>0</v>
      </c>
      <c r="AN124" s="26">
        <f t="shared" si="39"/>
        <v>48800</v>
      </c>
      <c r="AO124" s="26">
        <v>0</v>
      </c>
      <c r="AP124" s="25">
        <v>8200</v>
      </c>
      <c r="AQ124" s="25">
        <v>0</v>
      </c>
      <c r="AR124" s="26">
        <f t="shared" si="40"/>
        <v>8200</v>
      </c>
      <c r="AS124" s="26">
        <v>0</v>
      </c>
      <c r="AT124" s="25">
        <v>9200</v>
      </c>
      <c r="AU124" s="25">
        <v>0</v>
      </c>
      <c r="AV124" s="26">
        <f t="shared" si="30"/>
        <v>9200</v>
      </c>
      <c r="AW124" s="26">
        <v>0</v>
      </c>
      <c r="AX124" s="25">
        <v>12114.915959190501</v>
      </c>
      <c r="AY124" s="25">
        <v>0</v>
      </c>
      <c r="AZ124" s="26">
        <f t="shared" si="54"/>
        <v>12114.915959190501</v>
      </c>
      <c r="BA124" s="26">
        <f t="shared" si="42"/>
        <v>0</v>
      </c>
      <c r="BB124" s="25">
        <f t="shared" si="42"/>
        <v>29514.915959190501</v>
      </c>
      <c r="BC124" s="25">
        <f t="shared" si="42"/>
        <v>0</v>
      </c>
      <c r="BD124" s="26">
        <f t="shared" si="55"/>
        <v>29514.915959190501</v>
      </c>
      <c r="BE124" s="26"/>
      <c r="BF124" s="25">
        <f>+VLOOKUP(B124,[1]ap!B:K,10,0)</f>
        <v>7410.6831000000011</v>
      </c>
      <c r="BG124" s="25"/>
      <c r="BH124" s="26">
        <f t="shared" si="56"/>
        <v>7410.6831000000011</v>
      </c>
      <c r="BI124" s="26"/>
      <c r="BJ124" s="25">
        <f>+VLOOKUP(B124,[1]ap!B:L,11,0)</f>
        <v>6603.5790000000006</v>
      </c>
      <c r="BK124" s="25"/>
      <c r="BL124" s="26">
        <f t="shared" si="57"/>
        <v>6603.5790000000006</v>
      </c>
      <c r="BM124" s="26"/>
      <c r="BN124" s="25">
        <f>+VLOOKUP(B124,[1]ap!B:M,12,0)</f>
        <v>5489.8718276265008</v>
      </c>
      <c r="BO124" s="25"/>
      <c r="BP124" s="26">
        <f t="shared" si="58"/>
        <v>5489.8718276265008</v>
      </c>
      <c r="BQ124" s="26">
        <f t="shared" si="47"/>
        <v>0</v>
      </c>
      <c r="BR124" s="25">
        <f t="shared" si="47"/>
        <v>19504.133927626503</v>
      </c>
      <c r="BS124" s="25">
        <f t="shared" si="47"/>
        <v>0</v>
      </c>
      <c r="BT124" s="26">
        <f t="shared" si="59"/>
        <v>19504.133927626503</v>
      </c>
      <c r="BU124" s="26">
        <f t="shared" si="49"/>
        <v>0</v>
      </c>
      <c r="BV124" s="25">
        <f t="shared" si="50"/>
        <v>49019.049886817003</v>
      </c>
      <c r="BW124" s="25">
        <f t="shared" si="50"/>
        <v>0</v>
      </c>
      <c r="BX124" s="26">
        <f t="shared" si="60"/>
        <v>49019.049886817003</v>
      </c>
      <c r="BY124" s="26">
        <f t="shared" si="52"/>
        <v>0</v>
      </c>
      <c r="BZ124" s="25">
        <f t="shared" si="52"/>
        <v>97819.049886816996</v>
      </c>
      <c r="CA124" s="25">
        <f t="shared" si="52"/>
        <v>0</v>
      </c>
      <c r="CB124" s="26">
        <f t="shared" si="61"/>
        <v>97819.049886816996</v>
      </c>
    </row>
    <row r="125" spans="1:80" ht="15">
      <c r="A125" s="19">
        <v>117</v>
      </c>
      <c r="B125" s="37" t="s">
        <v>269</v>
      </c>
      <c r="C125" s="45" t="s">
        <v>51</v>
      </c>
      <c r="D125" s="22" t="s">
        <v>270</v>
      </c>
      <c r="E125" s="23"/>
      <c r="F125" s="23"/>
      <c r="G125" s="24">
        <v>149150</v>
      </c>
      <c r="H125" s="22">
        <f t="shared" si="31"/>
        <v>149150</v>
      </c>
      <c r="I125" s="25"/>
      <c r="J125" s="25"/>
      <c r="K125" s="25">
        <v>149300</v>
      </c>
      <c r="L125" s="26">
        <f t="shared" si="32"/>
        <v>149300</v>
      </c>
      <c r="M125" s="26"/>
      <c r="N125" s="25"/>
      <c r="O125" s="25">
        <v>149450</v>
      </c>
      <c r="P125" s="26">
        <f t="shared" si="33"/>
        <v>149450</v>
      </c>
      <c r="Q125" s="26">
        <f t="shared" si="27"/>
        <v>0</v>
      </c>
      <c r="R125" s="25">
        <f t="shared" si="27"/>
        <v>0</v>
      </c>
      <c r="S125" s="25">
        <f t="shared" si="27"/>
        <v>447900</v>
      </c>
      <c r="T125" s="26">
        <f t="shared" si="34"/>
        <v>447900</v>
      </c>
      <c r="U125" s="26"/>
      <c r="V125" s="25"/>
      <c r="W125" s="25">
        <v>164950</v>
      </c>
      <c r="X125" s="26">
        <f t="shared" si="35"/>
        <v>164950</v>
      </c>
      <c r="Y125" s="26"/>
      <c r="Z125" s="25"/>
      <c r="AA125" s="25">
        <v>149500</v>
      </c>
      <c r="AB125" s="26">
        <f t="shared" si="36"/>
        <v>149500</v>
      </c>
      <c r="AC125" s="26"/>
      <c r="AD125" s="25"/>
      <c r="AE125" s="25">
        <v>149450</v>
      </c>
      <c r="AF125" s="26">
        <f t="shared" si="37"/>
        <v>149450</v>
      </c>
      <c r="AG125" s="26">
        <f t="shared" si="28"/>
        <v>0</v>
      </c>
      <c r="AH125" s="25">
        <f t="shared" si="28"/>
        <v>0</v>
      </c>
      <c r="AI125" s="25">
        <f t="shared" si="28"/>
        <v>463900</v>
      </c>
      <c r="AJ125" s="26">
        <f t="shared" si="38"/>
        <v>463900</v>
      </c>
      <c r="AK125" s="26">
        <f t="shared" si="29"/>
        <v>0</v>
      </c>
      <c r="AL125" s="25">
        <f t="shared" si="29"/>
        <v>0</v>
      </c>
      <c r="AM125" s="25">
        <f t="shared" si="29"/>
        <v>911800</v>
      </c>
      <c r="AN125" s="26">
        <f t="shared" si="39"/>
        <v>911800</v>
      </c>
      <c r="AO125" s="26">
        <v>0</v>
      </c>
      <c r="AP125" s="25">
        <v>0</v>
      </c>
      <c r="AQ125" s="25">
        <v>206450</v>
      </c>
      <c r="AR125" s="26">
        <f t="shared" si="40"/>
        <v>206450</v>
      </c>
      <c r="AS125" s="26">
        <v>0</v>
      </c>
      <c r="AT125" s="25">
        <v>0</v>
      </c>
      <c r="AU125" s="25">
        <v>144400</v>
      </c>
      <c r="AV125" s="26">
        <f t="shared" si="30"/>
        <v>144400</v>
      </c>
      <c r="AW125" s="26">
        <v>0</v>
      </c>
      <c r="AX125" s="25">
        <v>0</v>
      </c>
      <c r="AY125" s="25">
        <v>161037.64625077441</v>
      </c>
      <c r="AZ125" s="26">
        <f t="shared" si="54"/>
        <v>161037.64625077441</v>
      </c>
      <c r="BA125" s="26">
        <f t="shared" si="42"/>
        <v>0</v>
      </c>
      <c r="BB125" s="25">
        <f t="shared" si="42"/>
        <v>0</v>
      </c>
      <c r="BC125" s="25">
        <f t="shared" si="42"/>
        <v>511887.64625077439</v>
      </c>
      <c r="BD125" s="26">
        <f t="shared" si="55"/>
        <v>511887.64625077439</v>
      </c>
      <c r="BE125" s="26"/>
      <c r="BF125" s="25"/>
      <c r="BG125" s="25">
        <f>+VLOOKUP(B125,'[1]alocare RX'!B:M,12,0)</f>
        <v>117847.43226</v>
      </c>
      <c r="BH125" s="26">
        <f t="shared" si="56"/>
        <v>117847.43226</v>
      </c>
      <c r="BI125" s="26"/>
      <c r="BJ125" s="25"/>
      <c r="BK125" s="25">
        <f>+VLOOKUP(B125,'[1]alocare RX'!B:N,13,0)</f>
        <v>105012.5634</v>
      </c>
      <c r="BL125" s="26">
        <f t="shared" si="57"/>
        <v>105012.5634</v>
      </c>
      <c r="BM125" s="26"/>
      <c r="BN125" s="25"/>
      <c r="BO125" s="25">
        <f>+VLOOKUP(B125,'[1]alocare RX'!B:O,14,0)</f>
        <v>87301.978723431894</v>
      </c>
      <c r="BP125" s="26">
        <f t="shared" si="58"/>
        <v>87301.978723431894</v>
      </c>
      <c r="BQ125" s="26">
        <f t="shared" si="47"/>
        <v>0</v>
      </c>
      <c r="BR125" s="25">
        <f t="shared" si="47"/>
        <v>0</v>
      </c>
      <c r="BS125" s="25">
        <f t="shared" si="47"/>
        <v>310161.97438343189</v>
      </c>
      <c r="BT125" s="26">
        <f t="shared" si="59"/>
        <v>310161.97438343189</v>
      </c>
      <c r="BU125" s="26">
        <f t="shared" si="49"/>
        <v>0</v>
      </c>
      <c r="BV125" s="25">
        <f t="shared" si="50"/>
        <v>0</v>
      </c>
      <c r="BW125" s="25">
        <f t="shared" si="50"/>
        <v>822049.62063420634</v>
      </c>
      <c r="BX125" s="26">
        <f t="shared" si="60"/>
        <v>822049.62063420634</v>
      </c>
      <c r="BY125" s="26">
        <f t="shared" si="52"/>
        <v>0</v>
      </c>
      <c r="BZ125" s="25">
        <f t="shared" si="52"/>
        <v>0</v>
      </c>
      <c r="CA125" s="25">
        <f t="shared" si="52"/>
        <v>1733849.6206342063</v>
      </c>
      <c r="CB125" s="26">
        <f t="shared" si="61"/>
        <v>1733849.6206342063</v>
      </c>
    </row>
    <row r="126" spans="1:80" ht="29.25">
      <c r="A126" s="19">
        <v>118</v>
      </c>
      <c r="B126" s="37" t="s">
        <v>271</v>
      </c>
      <c r="C126" s="45" t="s">
        <v>101</v>
      </c>
      <c r="D126" s="22" t="s">
        <v>272</v>
      </c>
      <c r="E126" s="23">
        <v>0</v>
      </c>
      <c r="F126" s="23">
        <v>3000</v>
      </c>
      <c r="G126" s="24">
        <v>33109</v>
      </c>
      <c r="H126" s="22">
        <f t="shared" si="31"/>
        <v>36109</v>
      </c>
      <c r="I126" s="25">
        <v>0</v>
      </c>
      <c r="J126" s="25">
        <v>3680</v>
      </c>
      <c r="K126" s="25">
        <v>32413</v>
      </c>
      <c r="L126" s="26">
        <f t="shared" si="32"/>
        <v>36093</v>
      </c>
      <c r="M126" s="26">
        <v>0</v>
      </c>
      <c r="N126" s="25">
        <v>3840</v>
      </c>
      <c r="O126" s="25">
        <v>32877</v>
      </c>
      <c r="P126" s="26">
        <f t="shared" si="33"/>
        <v>36717</v>
      </c>
      <c r="Q126" s="26">
        <f t="shared" si="27"/>
        <v>0</v>
      </c>
      <c r="R126" s="25">
        <f t="shared" si="27"/>
        <v>10520</v>
      </c>
      <c r="S126" s="25">
        <f t="shared" si="27"/>
        <v>98399</v>
      </c>
      <c r="T126" s="26">
        <f t="shared" si="34"/>
        <v>108919</v>
      </c>
      <c r="U126" s="26">
        <v>0</v>
      </c>
      <c r="V126" s="25">
        <v>1760</v>
      </c>
      <c r="W126" s="25">
        <v>32392</v>
      </c>
      <c r="X126" s="26">
        <f t="shared" si="35"/>
        <v>34152</v>
      </c>
      <c r="Y126" s="26">
        <v>0</v>
      </c>
      <c r="Z126" s="25">
        <v>2920</v>
      </c>
      <c r="AA126" s="25">
        <v>31491</v>
      </c>
      <c r="AB126" s="26">
        <f t="shared" si="36"/>
        <v>34411</v>
      </c>
      <c r="AC126" s="26">
        <v>0</v>
      </c>
      <c r="AD126" s="25">
        <v>1080</v>
      </c>
      <c r="AE126" s="25">
        <v>30863</v>
      </c>
      <c r="AF126" s="26">
        <f t="shared" si="37"/>
        <v>31943</v>
      </c>
      <c r="AG126" s="26">
        <f t="shared" si="28"/>
        <v>0</v>
      </c>
      <c r="AH126" s="25">
        <f t="shared" si="28"/>
        <v>5760</v>
      </c>
      <c r="AI126" s="25">
        <f t="shared" si="28"/>
        <v>94746</v>
      </c>
      <c r="AJ126" s="26">
        <f t="shared" si="38"/>
        <v>100506</v>
      </c>
      <c r="AK126" s="26">
        <f t="shared" si="29"/>
        <v>0</v>
      </c>
      <c r="AL126" s="25">
        <f t="shared" si="29"/>
        <v>16280</v>
      </c>
      <c r="AM126" s="25">
        <f t="shared" si="29"/>
        <v>193145</v>
      </c>
      <c r="AN126" s="26">
        <f t="shared" si="39"/>
        <v>209425</v>
      </c>
      <c r="AO126" s="26">
        <v>0</v>
      </c>
      <c r="AP126" s="25">
        <v>3360</v>
      </c>
      <c r="AQ126" s="25">
        <v>32670</v>
      </c>
      <c r="AR126" s="26">
        <f t="shared" si="40"/>
        <v>36030</v>
      </c>
      <c r="AS126" s="26">
        <v>0</v>
      </c>
      <c r="AT126" s="25">
        <v>2080</v>
      </c>
      <c r="AU126" s="25">
        <v>19230</v>
      </c>
      <c r="AV126" s="26">
        <f t="shared" si="30"/>
        <v>21310</v>
      </c>
      <c r="AW126" s="26">
        <v>0</v>
      </c>
      <c r="AX126" s="25">
        <v>14063.0079656448</v>
      </c>
      <c r="AY126" s="25">
        <v>32104.009583801599</v>
      </c>
      <c r="AZ126" s="26">
        <f t="shared" si="54"/>
        <v>46167.017549446398</v>
      </c>
      <c r="BA126" s="26">
        <f t="shared" si="42"/>
        <v>0</v>
      </c>
      <c r="BB126" s="25">
        <f t="shared" si="42"/>
        <v>19503.0079656448</v>
      </c>
      <c r="BC126" s="25">
        <f t="shared" si="42"/>
        <v>84004.009583801599</v>
      </c>
      <c r="BD126" s="26">
        <f t="shared" si="55"/>
        <v>103507.01754944641</v>
      </c>
      <c r="BE126" s="26"/>
      <c r="BF126" s="25">
        <f>+VLOOKUP(B126,[1]ap!B:K,10,0)</f>
        <v>11917.935360000001</v>
      </c>
      <c r="BG126" s="25">
        <f>+VLOOKUP(B126,'[1]alocare RX'!B:M,12,0)</f>
        <v>27207.089120000001</v>
      </c>
      <c r="BH126" s="26">
        <f t="shared" si="56"/>
        <v>39125.02448</v>
      </c>
      <c r="BI126" s="26"/>
      <c r="BJ126" s="25">
        <f>+VLOOKUP(B126,[1]ap!B:L,11,0)</f>
        <v>10619.9424</v>
      </c>
      <c r="BK126" s="25">
        <f>+VLOOKUP(B126,'[1]alocare RX'!B:N,13,0)</f>
        <v>24243.9408</v>
      </c>
      <c r="BL126" s="26">
        <f t="shared" si="57"/>
        <v>34863.883199999997</v>
      </c>
      <c r="BM126" s="26"/>
      <c r="BN126" s="25">
        <f>+VLOOKUP(B126,[1]ap!B:M,12,0)</f>
        <v>8828.8672843584009</v>
      </c>
      <c r="BO126" s="25">
        <f>+VLOOKUP(B126,'[1]alocare RX'!B:O,14,0)</f>
        <v>20155.1503493128</v>
      </c>
      <c r="BP126" s="26">
        <f t="shared" si="58"/>
        <v>28984.017633671203</v>
      </c>
      <c r="BQ126" s="26">
        <f t="shared" si="47"/>
        <v>0</v>
      </c>
      <c r="BR126" s="25">
        <f t="shared" si="47"/>
        <v>31366.745044358402</v>
      </c>
      <c r="BS126" s="25">
        <f t="shared" si="47"/>
        <v>71606.180269312797</v>
      </c>
      <c r="BT126" s="26">
        <f t="shared" si="59"/>
        <v>102972.92531367121</v>
      </c>
      <c r="BU126" s="26">
        <f t="shared" si="49"/>
        <v>0</v>
      </c>
      <c r="BV126" s="25">
        <f t="shared" si="50"/>
        <v>50869.753010003202</v>
      </c>
      <c r="BW126" s="25">
        <f t="shared" si="50"/>
        <v>155610.1898531144</v>
      </c>
      <c r="BX126" s="26">
        <f t="shared" si="60"/>
        <v>206479.94286311761</v>
      </c>
      <c r="BY126" s="26">
        <f t="shared" si="52"/>
        <v>0</v>
      </c>
      <c r="BZ126" s="25">
        <f t="shared" si="52"/>
        <v>67149.753010003202</v>
      </c>
      <c r="CA126" s="25">
        <f t="shared" si="52"/>
        <v>348755.18985311443</v>
      </c>
      <c r="CB126" s="26">
        <f t="shared" si="61"/>
        <v>415904.94286311761</v>
      </c>
    </row>
    <row r="127" spans="1:80" ht="15">
      <c r="A127" s="19">
        <v>119</v>
      </c>
      <c r="B127" s="37" t="s">
        <v>273</v>
      </c>
      <c r="C127" s="45" t="s">
        <v>51</v>
      </c>
      <c r="D127" s="22" t="s">
        <v>274</v>
      </c>
      <c r="E127" s="23"/>
      <c r="F127" s="23"/>
      <c r="G127" s="24">
        <v>177150</v>
      </c>
      <c r="H127" s="22">
        <f t="shared" si="31"/>
        <v>177150</v>
      </c>
      <c r="I127" s="25"/>
      <c r="J127" s="25"/>
      <c r="K127" s="25">
        <v>177300</v>
      </c>
      <c r="L127" s="26">
        <f t="shared" si="32"/>
        <v>177300</v>
      </c>
      <c r="M127" s="26"/>
      <c r="N127" s="25"/>
      <c r="O127" s="25">
        <v>177550</v>
      </c>
      <c r="P127" s="26">
        <f t="shared" si="33"/>
        <v>177550</v>
      </c>
      <c r="Q127" s="26">
        <f t="shared" si="27"/>
        <v>0</v>
      </c>
      <c r="R127" s="25">
        <f t="shared" si="27"/>
        <v>0</v>
      </c>
      <c r="S127" s="25">
        <f t="shared" si="27"/>
        <v>532000</v>
      </c>
      <c r="T127" s="26">
        <f t="shared" si="34"/>
        <v>532000</v>
      </c>
      <c r="U127" s="26"/>
      <c r="V127" s="25"/>
      <c r="W127" s="25">
        <v>196050</v>
      </c>
      <c r="X127" s="26">
        <f t="shared" si="35"/>
        <v>196050</v>
      </c>
      <c r="Y127" s="26"/>
      <c r="Z127" s="25"/>
      <c r="AA127" s="25">
        <v>177500</v>
      </c>
      <c r="AB127" s="26">
        <f t="shared" si="36"/>
        <v>177500</v>
      </c>
      <c r="AC127" s="26"/>
      <c r="AD127" s="25"/>
      <c r="AE127" s="25">
        <v>177600</v>
      </c>
      <c r="AF127" s="26">
        <f t="shared" si="37"/>
        <v>177600</v>
      </c>
      <c r="AG127" s="26">
        <f t="shared" si="28"/>
        <v>0</v>
      </c>
      <c r="AH127" s="25">
        <f t="shared" si="28"/>
        <v>0</v>
      </c>
      <c r="AI127" s="25">
        <f t="shared" si="28"/>
        <v>551150</v>
      </c>
      <c r="AJ127" s="26">
        <f t="shared" si="38"/>
        <v>551150</v>
      </c>
      <c r="AK127" s="26">
        <f t="shared" si="29"/>
        <v>0</v>
      </c>
      <c r="AL127" s="25">
        <f t="shared" si="29"/>
        <v>0</v>
      </c>
      <c r="AM127" s="25">
        <f t="shared" si="29"/>
        <v>1083150</v>
      </c>
      <c r="AN127" s="26">
        <f t="shared" si="39"/>
        <v>1083150</v>
      </c>
      <c r="AO127" s="26">
        <v>0</v>
      </c>
      <c r="AP127" s="25">
        <v>0</v>
      </c>
      <c r="AQ127" s="25">
        <v>244850</v>
      </c>
      <c r="AR127" s="26">
        <f t="shared" si="40"/>
        <v>244850</v>
      </c>
      <c r="AS127" s="26">
        <v>0</v>
      </c>
      <c r="AT127" s="25">
        <v>0</v>
      </c>
      <c r="AU127" s="25">
        <v>158750</v>
      </c>
      <c r="AV127" s="26">
        <f t="shared" si="30"/>
        <v>158750</v>
      </c>
      <c r="AW127" s="26">
        <v>0</v>
      </c>
      <c r="AX127" s="25">
        <v>0</v>
      </c>
      <c r="AY127" s="25">
        <v>177927.00727873147</v>
      </c>
      <c r="AZ127" s="26">
        <f t="shared" si="54"/>
        <v>177927.00727873147</v>
      </c>
      <c r="BA127" s="26">
        <f t="shared" si="42"/>
        <v>0</v>
      </c>
      <c r="BB127" s="25">
        <f t="shared" si="42"/>
        <v>0</v>
      </c>
      <c r="BC127" s="25">
        <f t="shared" si="42"/>
        <v>581527.00727873144</v>
      </c>
      <c r="BD127" s="26">
        <f t="shared" si="55"/>
        <v>581527.00727873144</v>
      </c>
      <c r="BE127" s="26"/>
      <c r="BF127" s="25"/>
      <c r="BG127" s="25">
        <f>+VLOOKUP(B127,'[1]alocare RX'!B:M,12,0)</f>
        <v>128854.67688</v>
      </c>
      <c r="BH127" s="26">
        <f t="shared" si="56"/>
        <v>128854.67688</v>
      </c>
      <c r="BI127" s="26"/>
      <c r="BJ127" s="25"/>
      <c r="BK127" s="25">
        <f>+VLOOKUP(B127,'[1]alocare RX'!B:N,13,0)</f>
        <v>114820.99919999999</v>
      </c>
      <c r="BL127" s="26">
        <f t="shared" si="57"/>
        <v>114820.99919999999</v>
      </c>
      <c r="BM127" s="26"/>
      <c r="BN127" s="25"/>
      <c r="BO127" s="25">
        <f>+VLOOKUP(B127,'[1]alocare RX'!B:O,14,0)</f>
        <v>95456.20166397719</v>
      </c>
      <c r="BP127" s="26">
        <f t="shared" si="58"/>
        <v>95456.20166397719</v>
      </c>
      <c r="BQ127" s="26">
        <f t="shared" si="47"/>
        <v>0</v>
      </c>
      <c r="BR127" s="25">
        <f t="shared" si="47"/>
        <v>0</v>
      </c>
      <c r="BS127" s="25">
        <f t="shared" si="47"/>
        <v>339131.87774397718</v>
      </c>
      <c r="BT127" s="26">
        <f t="shared" si="59"/>
        <v>339131.87774397718</v>
      </c>
      <c r="BU127" s="26">
        <f t="shared" si="49"/>
        <v>0</v>
      </c>
      <c r="BV127" s="25">
        <f t="shared" si="50"/>
        <v>0</v>
      </c>
      <c r="BW127" s="25">
        <f t="shared" si="50"/>
        <v>920658.88502270868</v>
      </c>
      <c r="BX127" s="26">
        <f t="shared" si="60"/>
        <v>920658.88502270868</v>
      </c>
      <c r="BY127" s="26">
        <f t="shared" si="52"/>
        <v>0</v>
      </c>
      <c r="BZ127" s="25">
        <f t="shared" si="52"/>
        <v>0</v>
      </c>
      <c r="CA127" s="25">
        <f t="shared" si="52"/>
        <v>2003808.8850227087</v>
      </c>
      <c r="CB127" s="26">
        <f t="shared" si="61"/>
        <v>2003808.8850227087</v>
      </c>
    </row>
    <row r="128" spans="1:80" ht="15">
      <c r="A128" s="19">
        <v>120</v>
      </c>
      <c r="B128" s="37" t="s">
        <v>275</v>
      </c>
      <c r="C128" s="45" t="s">
        <v>36</v>
      </c>
      <c r="D128" s="50" t="s">
        <v>276</v>
      </c>
      <c r="E128" s="51">
        <v>41597.230000000003</v>
      </c>
      <c r="F128" s="51"/>
      <c r="G128" s="52"/>
      <c r="H128" s="22">
        <f t="shared" si="31"/>
        <v>41597.230000000003</v>
      </c>
      <c r="I128" s="25">
        <v>72248.55</v>
      </c>
      <c r="J128" s="25">
        <v>0</v>
      </c>
      <c r="K128" s="25">
        <v>0</v>
      </c>
      <c r="L128" s="26">
        <f t="shared" si="32"/>
        <v>72248.55</v>
      </c>
      <c r="M128" s="26">
        <v>130159.92</v>
      </c>
      <c r="N128" s="25"/>
      <c r="O128" s="25"/>
      <c r="P128" s="26">
        <f t="shared" si="33"/>
        <v>130159.92</v>
      </c>
      <c r="Q128" s="26">
        <f t="shared" si="27"/>
        <v>244005.7</v>
      </c>
      <c r="R128" s="25">
        <f t="shared" si="27"/>
        <v>0</v>
      </c>
      <c r="S128" s="25">
        <f t="shared" si="27"/>
        <v>0</v>
      </c>
      <c r="T128" s="26">
        <f t="shared" si="34"/>
        <v>244005.7</v>
      </c>
      <c r="U128" s="26">
        <v>86144.67</v>
      </c>
      <c r="V128" s="25">
        <v>0</v>
      </c>
      <c r="W128" s="25">
        <v>0</v>
      </c>
      <c r="X128" s="26">
        <f t="shared" si="35"/>
        <v>86144.67</v>
      </c>
      <c r="Y128" s="26">
        <v>86144.21</v>
      </c>
      <c r="Z128" s="25">
        <v>0</v>
      </c>
      <c r="AA128" s="25">
        <v>0</v>
      </c>
      <c r="AB128" s="26">
        <f t="shared" si="36"/>
        <v>86144.21</v>
      </c>
      <c r="AC128" s="26">
        <v>86150.15</v>
      </c>
      <c r="AD128" s="25">
        <v>0</v>
      </c>
      <c r="AE128" s="25">
        <v>0</v>
      </c>
      <c r="AF128" s="26">
        <f t="shared" si="37"/>
        <v>86150.15</v>
      </c>
      <c r="AG128" s="26">
        <f t="shared" si="28"/>
        <v>258439.03</v>
      </c>
      <c r="AH128" s="25">
        <f t="shared" si="28"/>
        <v>0</v>
      </c>
      <c r="AI128" s="25">
        <f t="shared" si="28"/>
        <v>0</v>
      </c>
      <c r="AJ128" s="26">
        <f t="shared" si="38"/>
        <v>258439.03</v>
      </c>
      <c r="AK128" s="26">
        <f t="shared" si="29"/>
        <v>502444.73</v>
      </c>
      <c r="AL128" s="25">
        <f t="shared" si="29"/>
        <v>0</v>
      </c>
      <c r="AM128" s="25">
        <f t="shared" si="29"/>
        <v>0</v>
      </c>
      <c r="AN128" s="26">
        <f t="shared" si="39"/>
        <v>502444.73</v>
      </c>
      <c r="AO128" s="26">
        <v>74316.98</v>
      </c>
      <c r="AP128" s="25">
        <v>0</v>
      </c>
      <c r="AQ128" s="25">
        <v>0</v>
      </c>
      <c r="AR128" s="26">
        <f t="shared" si="40"/>
        <v>74316.98</v>
      </c>
      <c r="AS128" s="26">
        <v>72897.11</v>
      </c>
      <c r="AT128" s="25">
        <v>0</v>
      </c>
      <c r="AU128" s="25">
        <v>0</v>
      </c>
      <c r="AV128" s="26">
        <f t="shared" si="30"/>
        <v>72897.11</v>
      </c>
      <c r="AW128" s="26">
        <v>86109.048997234393</v>
      </c>
      <c r="AX128" s="25">
        <v>0</v>
      </c>
      <c r="AY128" s="25">
        <v>0</v>
      </c>
      <c r="AZ128" s="26">
        <f t="shared" si="54"/>
        <v>86109.048997234393</v>
      </c>
      <c r="BA128" s="26">
        <f t="shared" si="42"/>
        <v>233323.1389972344</v>
      </c>
      <c r="BB128" s="25">
        <f t="shared" si="42"/>
        <v>0</v>
      </c>
      <c r="BC128" s="25">
        <f t="shared" si="42"/>
        <v>0</v>
      </c>
      <c r="BD128" s="26">
        <f t="shared" si="55"/>
        <v>233323.1389972344</v>
      </c>
      <c r="BE128" s="26">
        <f>+VLOOKUP(B128,'[1]alocare L+AP'!B:M,12,0)</f>
        <v>72974.578580000001</v>
      </c>
      <c r="BF128" s="25"/>
      <c r="BG128" s="25"/>
      <c r="BH128" s="26">
        <f t="shared" si="56"/>
        <v>72974.578580000001</v>
      </c>
      <c r="BI128" s="26">
        <f>+VLOOKUP(B128,'[1]alocare L+AP'!B:N,13,0)</f>
        <v>65026.852199999994</v>
      </c>
      <c r="BJ128" s="25"/>
      <c r="BK128" s="25"/>
      <c r="BL128" s="26">
        <f t="shared" si="57"/>
        <v>65026.852199999994</v>
      </c>
      <c r="BM128" s="26">
        <f>+VLOOKUP(B128,'[1]alocare L+AP'!B:O,14,0)</f>
        <v>54059.939910162699</v>
      </c>
      <c r="BN128" s="25"/>
      <c r="BO128" s="25"/>
      <c r="BP128" s="26">
        <f t="shared" si="58"/>
        <v>54059.939910162699</v>
      </c>
      <c r="BQ128" s="26">
        <f t="shared" si="47"/>
        <v>192061.3706901627</v>
      </c>
      <c r="BR128" s="25">
        <f t="shared" si="47"/>
        <v>0</v>
      </c>
      <c r="BS128" s="25">
        <f t="shared" si="47"/>
        <v>0</v>
      </c>
      <c r="BT128" s="26">
        <f t="shared" si="59"/>
        <v>192061.3706901627</v>
      </c>
      <c r="BU128" s="26">
        <f t="shared" si="49"/>
        <v>425384.50968739711</v>
      </c>
      <c r="BV128" s="25">
        <f t="shared" si="50"/>
        <v>0</v>
      </c>
      <c r="BW128" s="25">
        <f t="shared" si="50"/>
        <v>0</v>
      </c>
      <c r="BX128" s="26">
        <f t="shared" si="60"/>
        <v>425384.50968739711</v>
      </c>
      <c r="BY128" s="26">
        <f t="shared" si="52"/>
        <v>927829.23968739714</v>
      </c>
      <c r="BZ128" s="25">
        <f t="shared" si="52"/>
        <v>0</v>
      </c>
      <c r="CA128" s="25">
        <f t="shared" si="52"/>
        <v>0</v>
      </c>
      <c r="CB128" s="26">
        <f t="shared" si="61"/>
        <v>927829.23968739714</v>
      </c>
    </row>
    <row r="129" spans="1:80" ht="15">
      <c r="A129" s="19">
        <v>121</v>
      </c>
      <c r="B129" s="37" t="s">
        <v>277</v>
      </c>
      <c r="C129" s="45" t="s">
        <v>36</v>
      </c>
      <c r="D129" s="50" t="s">
        <v>278</v>
      </c>
      <c r="E129" s="51">
        <v>89744.55</v>
      </c>
      <c r="F129" s="51"/>
      <c r="G129" s="52"/>
      <c r="H129" s="22">
        <f t="shared" si="31"/>
        <v>89744.55</v>
      </c>
      <c r="I129" s="25">
        <v>90150.92</v>
      </c>
      <c r="J129" s="25"/>
      <c r="K129" s="25"/>
      <c r="L129" s="26">
        <f t="shared" si="32"/>
        <v>90150.92</v>
      </c>
      <c r="M129" s="26">
        <v>90968.88</v>
      </c>
      <c r="N129" s="25"/>
      <c r="O129" s="25"/>
      <c r="P129" s="26">
        <f t="shared" si="33"/>
        <v>90968.88</v>
      </c>
      <c r="Q129" s="26">
        <f t="shared" si="27"/>
        <v>270864.34999999998</v>
      </c>
      <c r="R129" s="25">
        <f t="shared" si="27"/>
        <v>0</v>
      </c>
      <c r="S129" s="25">
        <f t="shared" si="27"/>
        <v>0</v>
      </c>
      <c r="T129" s="26">
        <f t="shared" si="34"/>
        <v>270864.34999999998</v>
      </c>
      <c r="U129" s="26">
        <v>99485.35</v>
      </c>
      <c r="V129" s="25"/>
      <c r="W129" s="25"/>
      <c r="X129" s="26">
        <f t="shared" si="35"/>
        <v>99485.35</v>
      </c>
      <c r="Y129" s="26">
        <v>90919.13</v>
      </c>
      <c r="Z129" s="25"/>
      <c r="AA129" s="25"/>
      <c r="AB129" s="26">
        <f t="shared" si="36"/>
        <v>90919.13</v>
      </c>
      <c r="AC129" s="26">
        <v>91332.04</v>
      </c>
      <c r="AD129" s="25"/>
      <c r="AE129" s="25"/>
      <c r="AF129" s="26">
        <f t="shared" si="37"/>
        <v>91332.04</v>
      </c>
      <c r="AG129" s="26">
        <f t="shared" si="28"/>
        <v>281736.52</v>
      </c>
      <c r="AH129" s="25">
        <f t="shared" si="28"/>
        <v>0</v>
      </c>
      <c r="AI129" s="25">
        <f t="shared" si="28"/>
        <v>0</v>
      </c>
      <c r="AJ129" s="26">
        <f t="shared" si="38"/>
        <v>281736.52</v>
      </c>
      <c r="AK129" s="26">
        <f t="shared" si="29"/>
        <v>552600.87</v>
      </c>
      <c r="AL129" s="25">
        <f t="shared" si="29"/>
        <v>0</v>
      </c>
      <c r="AM129" s="25">
        <f t="shared" si="29"/>
        <v>0</v>
      </c>
      <c r="AN129" s="26">
        <f t="shared" si="39"/>
        <v>552600.87</v>
      </c>
      <c r="AO129" s="26">
        <v>106504.36</v>
      </c>
      <c r="AP129" s="25"/>
      <c r="AQ129" s="25"/>
      <c r="AR129" s="26">
        <f t="shared" si="40"/>
        <v>106504.36</v>
      </c>
      <c r="AS129" s="26">
        <v>108794.04</v>
      </c>
      <c r="AT129" s="25"/>
      <c r="AU129" s="25"/>
      <c r="AV129" s="26">
        <f t="shared" si="30"/>
        <v>108794.04</v>
      </c>
      <c r="AW129" s="26">
        <v>125069.7472061536</v>
      </c>
      <c r="AX129" s="25">
        <v>0</v>
      </c>
      <c r="AY129" s="25">
        <v>0</v>
      </c>
      <c r="AZ129" s="26">
        <f t="shared" si="54"/>
        <v>125069.7472061536</v>
      </c>
      <c r="BA129" s="26">
        <f t="shared" si="42"/>
        <v>340368.1472061536</v>
      </c>
      <c r="BB129" s="25">
        <f t="shared" si="42"/>
        <v>0</v>
      </c>
      <c r="BC129" s="25">
        <f t="shared" si="42"/>
        <v>0</v>
      </c>
      <c r="BD129" s="26">
        <f t="shared" si="55"/>
        <v>340368.1472061536</v>
      </c>
      <c r="BE129" s="26">
        <f>+VLOOKUP(B129,'[1]alocare L+AP'!B:M,12,0)</f>
        <v>86788.869740000009</v>
      </c>
      <c r="BF129" s="25"/>
      <c r="BG129" s="25"/>
      <c r="BH129" s="26">
        <f t="shared" si="56"/>
        <v>86788.869740000009</v>
      </c>
      <c r="BI129" s="26">
        <f>+VLOOKUP(B129,'[1]alocare L+AP'!B:N,13,0)</f>
        <v>77336.616599999994</v>
      </c>
      <c r="BJ129" s="25"/>
      <c r="BK129" s="25"/>
      <c r="BL129" s="26">
        <f t="shared" si="57"/>
        <v>77336.616599999994</v>
      </c>
      <c r="BM129" s="26">
        <f>+VLOOKUP(B129,'[1]alocare L+AP'!B:O,14,0)</f>
        <v>64293.637240698095</v>
      </c>
      <c r="BN129" s="25"/>
      <c r="BO129" s="25"/>
      <c r="BP129" s="26">
        <f t="shared" si="58"/>
        <v>64293.637240698095</v>
      </c>
      <c r="BQ129" s="26">
        <f t="shared" si="47"/>
        <v>228419.1235806981</v>
      </c>
      <c r="BR129" s="25">
        <f t="shared" si="47"/>
        <v>0</v>
      </c>
      <c r="BS129" s="25">
        <f t="shared" si="47"/>
        <v>0</v>
      </c>
      <c r="BT129" s="26">
        <f t="shared" si="59"/>
        <v>228419.1235806981</v>
      </c>
      <c r="BU129" s="26">
        <f t="shared" si="49"/>
        <v>568787.27078685164</v>
      </c>
      <c r="BV129" s="25">
        <f t="shared" si="50"/>
        <v>0</v>
      </c>
      <c r="BW129" s="25">
        <f t="shared" si="50"/>
        <v>0</v>
      </c>
      <c r="BX129" s="26">
        <f t="shared" si="60"/>
        <v>568787.27078685164</v>
      </c>
      <c r="BY129" s="26">
        <f t="shared" si="52"/>
        <v>1121388.1407868518</v>
      </c>
      <c r="BZ129" s="25">
        <f t="shared" si="52"/>
        <v>0</v>
      </c>
      <c r="CA129" s="25">
        <f t="shared" si="52"/>
        <v>0</v>
      </c>
      <c r="CB129" s="26">
        <f t="shared" si="61"/>
        <v>1121388.1407868518</v>
      </c>
    </row>
    <row r="130" spans="1:80" ht="15">
      <c r="A130" s="19">
        <v>122</v>
      </c>
      <c r="B130" s="53" t="s">
        <v>279</v>
      </c>
      <c r="C130" s="54" t="s">
        <v>36</v>
      </c>
      <c r="D130" s="55" t="s">
        <v>280</v>
      </c>
      <c r="E130" s="56">
        <v>119224.11</v>
      </c>
      <c r="F130" s="56"/>
      <c r="G130" s="57"/>
      <c r="H130" s="22">
        <f t="shared" si="31"/>
        <v>119224.11</v>
      </c>
      <c r="I130" s="25">
        <v>119809.93</v>
      </c>
      <c r="J130" s="25"/>
      <c r="K130" s="25"/>
      <c r="L130" s="26">
        <f t="shared" si="32"/>
        <v>119809.93</v>
      </c>
      <c r="M130" s="26">
        <v>118945.74</v>
      </c>
      <c r="N130" s="25"/>
      <c r="O130" s="25"/>
      <c r="P130" s="26">
        <f t="shared" si="33"/>
        <v>118945.74</v>
      </c>
      <c r="Q130" s="26">
        <f t="shared" si="27"/>
        <v>357979.77999999997</v>
      </c>
      <c r="R130" s="25">
        <f t="shared" si="27"/>
        <v>0</v>
      </c>
      <c r="S130" s="25">
        <f t="shared" si="27"/>
        <v>0</v>
      </c>
      <c r="T130" s="26">
        <f t="shared" si="34"/>
        <v>357979.77999999997</v>
      </c>
      <c r="U130" s="26">
        <v>121074.09</v>
      </c>
      <c r="V130" s="25"/>
      <c r="W130" s="25"/>
      <c r="X130" s="26">
        <f t="shared" si="35"/>
        <v>121074.09</v>
      </c>
      <c r="Y130" s="26">
        <v>121361.42</v>
      </c>
      <c r="Z130" s="25"/>
      <c r="AA130" s="25"/>
      <c r="AB130" s="26">
        <f t="shared" si="36"/>
        <v>121361.42</v>
      </c>
      <c r="AC130" s="26">
        <v>120458.22</v>
      </c>
      <c r="AD130" s="25"/>
      <c r="AE130" s="25"/>
      <c r="AF130" s="26">
        <f t="shared" si="37"/>
        <v>120458.22</v>
      </c>
      <c r="AG130" s="26">
        <f t="shared" si="28"/>
        <v>362893.73</v>
      </c>
      <c r="AH130" s="25">
        <f t="shared" si="28"/>
        <v>0</v>
      </c>
      <c r="AI130" s="25">
        <f t="shared" si="28"/>
        <v>0</v>
      </c>
      <c r="AJ130" s="26">
        <f t="shared" si="38"/>
        <v>362893.73</v>
      </c>
      <c r="AK130" s="26">
        <f t="shared" si="29"/>
        <v>720873.51</v>
      </c>
      <c r="AL130" s="25">
        <f t="shared" si="29"/>
        <v>0</v>
      </c>
      <c r="AM130" s="25">
        <f t="shared" si="29"/>
        <v>0</v>
      </c>
      <c r="AN130" s="26">
        <f t="shared" si="39"/>
        <v>720873.51</v>
      </c>
      <c r="AO130" s="26">
        <v>126010.66</v>
      </c>
      <c r="AP130" s="25"/>
      <c r="AQ130" s="25"/>
      <c r="AR130" s="26">
        <f t="shared" si="40"/>
        <v>126010.66</v>
      </c>
      <c r="AS130" s="26">
        <v>112751.71</v>
      </c>
      <c r="AT130" s="25"/>
      <c r="AU130" s="25"/>
      <c r="AV130" s="26">
        <f t="shared" si="30"/>
        <v>112751.71</v>
      </c>
      <c r="AW130" s="26">
        <v>145168.66672549656</v>
      </c>
      <c r="AX130" s="25">
        <v>0</v>
      </c>
      <c r="AY130" s="25">
        <v>0</v>
      </c>
      <c r="AZ130" s="26">
        <f t="shared" si="54"/>
        <v>145168.66672549656</v>
      </c>
      <c r="BA130" s="26">
        <f t="shared" si="42"/>
        <v>383931.03672549652</v>
      </c>
      <c r="BB130" s="25">
        <f t="shared" si="42"/>
        <v>0</v>
      </c>
      <c r="BC130" s="25">
        <f t="shared" si="42"/>
        <v>0</v>
      </c>
      <c r="BD130" s="26">
        <f t="shared" si="55"/>
        <v>383931.03672549652</v>
      </c>
      <c r="BE130" s="26">
        <f>+VLOOKUP(B130,'[1]alocare L+AP'!B:M,12,0)</f>
        <v>99027.094280000005</v>
      </c>
      <c r="BF130" s="25"/>
      <c r="BG130" s="25"/>
      <c r="BH130" s="26">
        <f t="shared" si="56"/>
        <v>99027.094280000005</v>
      </c>
      <c r="BI130" s="26">
        <f>+VLOOKUP(B130,'[1]alocare L+AP'!B:N,13,0)</f>
        <v>88241.965200000006</v>
      </c>
      <c r="BJ130" s="25"/>
      <c r="BK130" s="25"/>
      <c r="BL130" s="26">
        <f t="shared" si="57"/>
        <v>88241.965200000006</v>
      </c>
      <c r="BM130" s="26">
        <f>+VLOOKUP(B130,'[1]alocare L+AP'!B:O,14,0)</f>
        <v>73359.776382758195</v>
      </c>
      <c r="BN130" s="25"/>
      <c r="BO130" s="25"/>
      <c r="BP130" s="26">
        <f t="shared" si="58"/>
        <v>73359.776382758195</v>
      </c>
      <c r="BQ130" s="26">
        <f t="shared" si="47"/>
        <v>260628.83586275819</v>
      </c>
      <c r="BR130" s="25">
        <f t="shared" si="47"/>
        <v>0</v>
      </c>
      <c r="BS130" s="25">
        <f t="shared" si="47"/>
        <v>0</v>
      </c>
      <c r="BT130" s="26">
        <f t="shared" si="59"/>
        <v>260628.83586275819</v>
      </c>
      <c r="BU130" s="26">
        <f t="shared" si="49"/>
        <v>644559.87258825474</v>
      </c>
      <c r="BV130" s="25">
        <f t="shared" si="50"/>
        <v>0</v>
      </c>
      <c r="BW130" s="25">
        <f t="shared" si="50"/>
        <v>0</v>
      </c>
      <c r="BX130" s="26">
        <f t="shared" si="60"/>
        <v>644559.87258825474</v>
      </c>
      <c r="BY130" s="26">
        <f t="shared" si="52"/>
        <v>1365433.3825882548</v>
      </c>
      <c r="BZ130" s="25">
        <f t="shared" si="52"/>
        <v>0</v>
      </c>
      <c r="CA130" s="25">
        <f t="shared" si="52"/>
        <v>0</v>
      </c>
      <c r="CB130" s="26">
        <f t="shared" si="61"/>
        <v>1365433.3825882548</v>
      </c>
    </row>
    <row r="131" spans="1:80" ht="15">
      <c r="A131" s="19">
        <v>123</v>
      </c>
      <c r="B131" s="53" t="s">
        <v>281</v>
      </c>
      <c r="C131" s="54" t="s">
        <v>36</v>
      </c>
      <c r="D131" s="55" t="s">
        <v>282</v>
      </c>
      <c r="E131" s="56">
        <v>81364.69</v>
      </c>
      <c r="F131" s="56"/>
      <c r="G131" s="57"/>
      <c r="H131" s="22">
        <f t="shared" si="31"/>
        <v>81364.69</v>
      </c>
      <c r="I131" s="25">
        <v>81756.509999999995</v>
      </c>
      <c r="J131" s="25"/>
      <c r="K131" s="25"/>
      <c r="L131" s="26">
        <f t="shared" si="32"/>
        <v>81756.509999999995</v>
      </c>
      <c r="M131" s="26">
        <v>81389.89</v>
      </c>
      <c r="N131" s="25"/>
      <c r="O131" s="25"/>
      <c r="P131" s="26">
        <f t="shared" si="33"/>
        <v>81389.89</v>
      </c>
      <c r="Q131" s="26">
        <f t="shared" si="27"/>
        <v>244511.09000000003</v>
      </c>
      <c r="R131" s="25">
        <f t="shared" si="27"/>
        <v>0</v>
      </c>
      <c r="S131" s="25">
        <f t="shared" si="27"/>
        <v>0</v>
      </c>
      <c r="T131" s="26">
        <f t="shared" si="34"/>
        <v>244511.09000000003</v>
      </c>
      <c r="U131" s="26">
        <v>82744.490000000005</v>
      </c>
      <c r="V131" s="25"/>
      <c r="W131" s="25"/>
      <c r="X131" s="26">
        <f t="shared" si="35"/>
        <v>82744.490000000005</v>
      </c>
      <c r="Y131" s="26">
        <v>82727.64</v>
      </c>
      <c r="Z131" s="25"/>
      <c r="AA131" s="25"/>
      <c r="AB131" s="26">
        <f t="shared" si="36"/>
        <v>82727.64</v>
      </c>
      <c r="AC131" s="26">
        <v>82927.45</v>
      </c>
      <c r="AD131" s="25"/>
      <c r="AE131" s="25"/>
      <c r="AF131" s="26">
        <f t="shared" si="37"/>
        <v>82927.45</v>
      </c>
      <c r="AG131" s="26">
        <f t="shared" si="28"/>
        <v>248399.58000000002</v>
      </c>
      <c r="AH131" s="25">
        <f t="shared" si="28"/>
        <v>0</v>
      </c>
      <c r="AI131" s="25">
        <f t="shared" si="28"/>
        <v>0</v>
      </c>
      <c r="AJ131" s="26">
        <f t="shared" si="38"/>
        <v>248399.58000000002</v>
      </c>
      <c r="AK131" s="26">
        <f t="shared" si="29"/>
        <v>492910.67000000004</v>
      </c>
      <c r="AL131" s="25">
        <f t="shared" si="29"/>
        <v>0</v>
      </c>
      <c r="AM131" s="25">
        <f t="shared" si="29"/>
        <v>0</v>
      </c>
      <c r="AN131" s="26">
        <f t="shared" si="39"/>
        <v>492910.67000000004</v>
      </c>
      <c r="AO131" s="26">
        <v>96549.24</v>
      </c>
      <c r="AP131" s="25"/>
      <c r="AQ131" s="25"/>
      <c r="AR131" s="26">
        <f t="shared" si="40"/>
        <v>96549.24</v>
      </c>
      <c r="AS131" s="26">
        <v>89780.56</v>
      </c>
      <c r="AT131" s="25"/>
      <c r="AU131" s="25"/>
      <c r="AV131" s="26">
        <f t="shared" si="30"/>
        <v>89780.56</v>
      </c>
      <c r="AW131" s="26">
        <v>103822.70810869525</v>
      </c>
      <c r="AX131" s="25">
        <v>0</v>
      </c>
      <c r="AY131" s="25">
        <v>0</v>
      </c>
      <c r="AZ131" s="26">
        <f t="shared" si="54"/>
        <v>103822.70810869525</v>
      </c>
      <c r="BA131" s="26">
        <f t="shared" si="42"/>
        <v>290152.50810869527</v>
      </c>
      <c r="BB131" s="25">
        <f t="shared" si="42"/>
        <v>0</v>
      </c>
      <c r="BC131" s="25">
        <f t="shared" si="42"/>
        <v>0</v>
      </c>
      <c r="BD131" s="26">
        <f t="shared" si="55"/>
        <v>290152.50810869527</v>
      </c>
      <c r="BE131" s="26">
        <f>+VLOOKUP(B131,'[1]alocare L+AP'!B:M,12,0)</f>
        <v>70999.883140000005</v>
      </c>
      <c r="BF131" s="25"/>
      <c r="BG131" s="25"/>
      <c r="BH131" s="26">
        <f t="shared" si="56"/>
        <v>70999.883140000005</v>
      </c>
      <c r="BI131" s="26">
        <f>+VLOOKUP(B131,'[1]alocare L+AP'!B:N,13,0)</f>
        <v>63267.222600000001</v>
      </c>
      <c r="BJ131" s="25"/>
      <c r="BK131" s="25"/>
      <c r="BL131" s="26">
        <f t="shared" si="57"/>
        <v>63267.222600000001</v>
      </c>
      <c r="BM131" s="26">
        <f>+VLOOKUP(B131,'[1]alocare L+AP'!B:O,14,0)</f>
        <v>52597.075459219101</v>
      </c>
      <c r="BN131" s="25"/>
      <c r="BO131" s="25"/>
      <c r="BP131" s="26">
        <f t="shared" si="58"/>
        <v>52597.075459219101</v>
      </c>
      <c r="BQ131" s="26">
        <f t="shared" si="47"/>
        <v>186864.18119921911</v>
      </c>
      <c r="BR131" s="25">
        <f t="shared" si="47"/>
        <v>0</v>
      </c>
      <c r="BS131" s="25">
        <f t="shared" si="47"/>
        <v>0</v>
      </c>
      <c r="BT131" s="26">
        <f t="shared" si="59"/>
        <v>186864.18119921911</v>
      </c>
      <c r="BU131" s="26">
        <f t="shared" si="49"/>
        <v>477016.68930791435</v>
      </c>
      <c r="BV131" s="25">
        <f t="shared" si="50"/>
        <v>0</v>
      </c>
      <c r="BW131" s="25">
        <f t="shared" si="50"/>
        <v>0</v>
      </c>
      <c r="BX131" s="26">
        <f t="shared" si="60"/>
        <v>477016.68930791435</v>
      </c>
      <c r="BY131" s="26">
        <f t="shared" si="52"/>
        <v>969927.35930791439</v>
      </c>
      <c r="BZ131" s="25">
        <f t="shared" si="52"/>
        <v>0</v>
      </c>
      <c r="CA131" s="25">
        <f t="shared" si="52"/>
        <v>0</v>
      </c>
      <c r="CB131" s="26">
        <f t="shared" si="61"/>
        <v>969927.35930791439</v>
      </c>
    </row>
    <row r="132" spans="1:80" ht="15">
      <c r="A132" s="19">
        <v>124</v>
      </c>
      <c r="B132" s="53" t="s">
        <v>283</v>
      </c>
      <c r="C132" s="54" t="s">
        <v>36</v>
      </c>
      <c r="D132" s="55" t="s">
        <v>284</v>
      </c>
      <c r="E132" s="56">
        <v>47680.08</v>
      </c>
      <c r="F132" s="56"/>
      <c r="G132" s="57"/>
      <c r="H132" s="22">
        <f t="shared" si="31"/>
        <v>47680.08</v>
      </c>
      <c r="I132" s="25">
        <v>71075.3</v>
      </c>
      <c r="J132" s="25"/>
      <c r="K132" s="25"/>
      <c r="L132" s="26">
        <f t="shared" si="32"/>
        <v>71075.3</v>
      </c>
      <c r="M132" s="26">
        <v>59999.98</v>
      </c>
      <c r="N132" s="25"/>
      <c r="O132" s="25"/>
      <c r="P132" s="26">
        <f t="shared" si="33"/>
        <v>59999.98</v>
      </c>
      <c r="Q132" s="26">
        <f t="shared" ref="Q132:S157" si="62">E132+I132+M132</f>
        <v>178755.36000000002</v>
      </c>
      <c r="R132" s="25">
        <f t="shared" si="62"/>
        <v>0</v>
      </c>
      <c r="S132" s="25">
        <f t="shared" si="62"/>
        <v>0</v>
      </c>
      <c r="T132" s="26">
        <f t="shared" si="34"/>
        <v>178755.36000000002</v>
      </c>
      <c r="U132" s="26">
        <v>65250.59</v>
      </c>
      <c r="V132" s="25"/>
      <c r="W132" s="25"/>
      <c r="X132" s="26">
        <f t="shared" si="35"/>
        <v>65250.59</v>
      </c>
      <c r="Y132" s="26">
        <v>60217.29</v>
      </c>
      <c r="Z132" s="25"/>
      <c r="AA132" s="25"/>
      <c r="AB132" s="26">
        <f t="shared" si="36"/>
        <v>60217.29</v>
      </c>
      <c r="AC132" s="26">
        <v>60217.64</v>
      </c>
      <c r="AD132" s="25"/>
      <c r="AE132" s="25"/>
      <c r="AF132" s="26">
        <f t="shared" si="37"/>
        <v>60217.64</v>
      </c>
      <c r="AG132" s="26">
        <f t="shared" ref="AG132:AI157" si="63">U132+Y132+AC132</f>
        <v>185685.52000000002</v>
      </c>
      <c r="AH132" s="25">
        <f t="shared" si="63"/>
        <v>0</v>
      </c>
      <c r="AI132" s="25">
        <f t="shared" si="63"/>
        <v>0</v>
      </c>
      <c r="AJ132" s="26">
        <f t="shared" si="38"/>
        <v>185685.52000000002</v>
      </c>
      <c r="AK132" s="26">
        <f t="shared" ref="AK132:AM157" si="64">Q132+AG132</f>
        <v>364440.88</v>
      </c>
      <c r="AL132" s="25">
        <f t="shared" si="64"/>
        <v>0</v>
      </c>
      <c r="AM132" s="25">
        <f t="shared" si="64"/>
        <v>0</v>
      </c>
      <c r="AN132" s="26">
        <f t="shared" si="39"/>
        <v>364440.88</v>
      </c>
      <c r="AO132" s="26">
        <v>63052.38</v>
      </c>
      <c r="AP132" s="25"/>
      <c r="AQ132" s="25"/>
      <c r="AR132" s="26">
        <f t="shared" si="40"/>
        <v>63052.38</v>
      </c>
      <c r="AS132" s="26">
        <v>49704.15</v>
      </c>
      <c r="AT132" s="25"/>
      <c r="AU132" s="25"/>
      <c r="AV132" s="26">
        <f t="shared" si="30"/>
        <v>49704.15</v>
      </c>
      <c r="AW132" s="26">
        <v>52287.943978449592</v>
      </c>
      <c r="AX132" s="25">
        <v>0</v>
      </c>
      <c r="AY132" s="25">
        <v>0</v>
      </c>
      <c r="AZ132" s="26">
        <f t="shared" si="54"/>
        <v>52287.943978449592</v>
      </c>
      <c r="BA132" s="26">
        <f t="shared" si="42"/>
        <v>165044.47397844959</v>
      </c>
      <c r="BB132" s="25">
        <f t="shared" si="42"/>
        <v>0</v>
      </c>
      <c r="BC132" s="25">
        <f t="shared" si="42"/>
        <v>0</v>
      </c>
      <c r="BD132" s="26">
        <f t="shared" si="55"/>
        <v>165044.47397844959</v>
      </c>
      <c r="BE132" s="26">
        <f>+VLOOKUP(B132,'[1]alocare L+AP'!B:M,12,0)</f>
        <v>44312.307719999997</v>
      </c>
      <c r="BF132" s="25"/>
      <c r="BG132" s="25"/>
      <c r="BH132" s="26">
        <f t="shared" si="56"/>
        <v>44312.307719999997</v>
      </c>
      <c r="BI132" s="26">
        <f>+VLOOKUP(B132,'[1]alocare L+AP'!B:N,13,0)</f>
        <v>39486.214799999994</v>
      </c>
      <c r="BJ132" s="25"/>
      <c r="BK132" s="25"/>
      <c r="BL132" s="26">
        <f t="shared" si="57"/>
        <v>39486.214799999994</v>
      </c>
      <c r="BM132" s="26">
        <f>+VLOOKUP(B132,'[1]alocare L+AP'!B:O,14,0)</f>
        <v>32826.783507871798</v>
      </c>
      <c r="BN132" s="25"/>
      <c r="BO132" s="25"/>
      <c r="BP132" s="26">
        <f t="shared" si="58"/>
        <v>32826.783507871798</v>
      </c>
      <c r="BQ132" s="26">
        <f t="shared" si="47"/>
        <v>116625.30602787179</v>
      </c>
      <c r="BR132" s="25">
        <f t="shared" si="47"/>
        <v>0</v>
      </c>
      <c r="BS132" s="25">
        <f t="shared" si="47"/>
        <v>0</v>
      </c>
      <c r="BT132" s="26">
        <f t="shared" si="59"/>
        <v>116625.30602787179</v>
      </c>
      <c r="BU132" s="26">
        <f t="shared" si="49"/>
        <v>281669.78000632138</v>
      </c>
      <c r="BV132" s="25">
        <f t="shared" si="50"/>
        <v>0</v>
      </c>
      <c r="BW132" s="25">
        <f t="shared" si="50"/>
        <v>0</v>
      </c>
      <c r="BX132" s="26">
        <f t="shared" si="60"/>
        <v>281669.78000632138</v>
      </c>
      <c r="BY132" s="26">
        <f t="shared" si="52"/>
        <v>646110.66000632138</v>
      </c>
      <c r="BZ132" s="25">
        <f t="shared" si="52"/>
        <v>0</v>
      </c>
      <c r="CA132" s="25">
        <f t="shared" si="52"/>
        <v>0</v>
      </c>
      <c r="CB132" s="26">
        <f t="shared" si="61"/>
        <v>646110.66000632138</v>
      </c>
    </row>
    <row r="133" spans="1:80" ht="15">
      <c r="A133" s="19">
        <v>125</v>
      </c>
      <c r="B133" s="53" t="s">
        <v>285</v>
      </c>
      <c r="C133" s="54" t="s">
        <v>36</v>
      </c>
      <c r="D133" s="55" t="s">
        <v>286</v>
      </c>
      <c r="E133" s="56">
        <v>78906.899999999994</v>
      </c>
      <c r="F133" s="56"/>
      <c r="G133" s="57"/>
      <c r="H133" s="22">
        <f t="shared" si="31"/>
        <v>78906.899999999994</v>
      </c>
      <c r="I133" s="25">
        <v>79291.48</v>
      </c>
      <c r="J133" s="25"/>
      <c r="K133" s="25"/>
      <c r="L133" s="26">
        <f t="shared" si="32"/>
        <v>79291.48</v>
      </c>
      <c r="M133" s="26">
        <v>77011.679999999993</v>
      </c>
      <c r="N133" s="25"/>
      <c r="O133" s="25"/>
      <c r="P133" s="26">
        <f t="shared" si="33"/>
        <v>77011.679999999993</v>
      </c>
      <c r="Q133" s="26">
        <f t="shared" si="62"/>
        <v>235210.06</v>
      </c>
      <c r="R133" s="25">
        <f t="shared" si="62"/>
        <v>0</v>
      </c>
      <c r="S133" s="25">
        <f t="shared" si="62"/>
        <v>0</v>
      </c>
      <c r="T133" s="26">
        <f t="shared" si="34"/>
        <v>235210.06</v>
      </c>
      <c r="U133" s="26">
        <v>93993.8</v>
      </c>
      <c r="V133" s="25"/>
      <c r="W133" s="25"/>
      <c r="X133" s="26">
        <f t="shared" si="35"/>
        <v>93993.8</v>
      </c>
      <c r="Y133" s="26">
        <v>78772.95</v>
      </c>
      <c r="Z133" s="25"/>
      <c r="AA133" s="25"/>
      <c r="AB133" s="26">
        <f t="shared" si="36"/>
        <v>78772.95</v>
      </c>
      <c r="AC133" s="26">
        <v>70897.759999999995</v>
      </c>
      <c r="AD133" s="25"/>
      <c r="AE133" s="25"/>
      <c r="AF133" s="26">
        <f t="shared" si="37"/>
        <v>70897.759999999995</v>
      </c>
      <c r="AG133" s="26">
        <f t="shared" si="63"/>
        <v>243664.51</v>
      </c>
      <c r="AH133" s="25">
        <f t="shared" si="63"/>
        <v>0</v>
      </c>
      <c r="AI133" s="25">
        <f t="shared" si="63"/>
        <v>0</v>
      </c>
      <c r="AJ133" s="26">
        <f t="shared" si="38"/>
        <v>243664.51</v>
      </c>
      <c r="AK133" s="26">
        <f t="shared" si="64"/>
        <v>478874.57</v>
      </c>
      <c r="AL133" s="25">
        <f t="shared" si="64"/>
        <v>0</v>
      </c>
      <c r="AM133" s="25">
        <f t="shared" si="64"/>
        <v>0</v>
      </c>
      <c r="AN133" s="26">
        <f t="shared" si="39"/>
        <v>478874.57</v>
      </c>
      <c r="AO133" s="26">
        <v>92035.76</v>
      </c>
      <c r="AP133" s="25"/>
      <c r="AQ133" s="25"/>
      <c r="AR133" s="26">
        <f t="shared" si="40"/>
        <v>92035.76</v>
      </c>
      <c r="AS133" s="26">
        <v>74775.38</v>
      </c>
      <c r="AT133" s="25"/>
      <c r="AU133" s="25"/>
      <c r="AV133" s="26">
        <f t="shared" si="30"/>
        <v>74775.38</v>
      </c>
      <c r="AW133" s="26">
        <v>121069.53079970241</v>
      </c>
      <c r="AX133" s="25">
        <v>0</v>
      </c>
      <c r="AY133" s="25">
        <v>0</v>
      </c>
      <c r="AZ133" s="26">
        <f t="shared" si="54"/>
        <v>121069.53079970241</v>
      </c>
      <c r="BA133" s="26">
        <f t="shared" si="42"/>
        <v>287880.67079970241</v>
      </c>
      <c r="BB133" s="25">
        <f t="shared" si="42"/>
        <v>0</v>
      </c>
      <c r="BC133" s="25">
        <f t="shared" si="42"/>
        <v>0</v>
      </c>
      <c r="BD133" s="26">
        <f t="shared" si="55"/>
        <v>287880.67079970241</v>
      </c>
      <c r="BE133" s="26">
        <f>+VLOOKUP(B133,'[1]alocare L+AP'!B:M,12,0)</f>
        <v>102602.43368000002</v>
      </c>
      <c r="BF133" s="25"/>
      <c r="BG133" s="25"/>
      <c r="BH133" s="26">
        <f t="shared" si="56"/>
        <v>102602.43368000002</v>
      </c>
      <c r="BI133" s="26">
        <f>+VLOOKUP(B133,'[1]alocare L+AP'!B:N,13,0)</f>
        <v>91427.911200000002</v>
      </c>
      <c r="BJ133" s="25"/>
      <c r="BK133" s="25"/>
      <c r="BL133" s="26">
        <f t="shared" si="57"/>
        <v>91427.911200000002</v>
      </c>
      <c r="BM133" s="26">
        <f>+VLOOKUP(B133,'[1]alocare L+AP'!B:O,14,0)</f>
        <v>76008.406040969203</v>
      </c>
      <c r="BN133" s="25"/>
      <c r="BO133" s="25"/>
      <c r="BP133" s="26">
        <f t="shared" si="58"/>
        <v>76008.406040969203</v>
      </c>
      <c r="BQ133" s="26">
        <f t="shared" si="47"/>
        <v>270038.75092096924</v>
      </c>
      <c r="BR133" s="25">
        <f t="shared" si="47"/>
        <v>0</v>
      </c>
      <c r="BS133" s="25">
        <f t="shared" si="47"/>
        <v>0</v>
      </c>
      <c r="BT133" s="26">
        <f t="shared" si="59"/>
        <v>270038.75092096924</v>
      </c>
      <c r="BU133" s="26">
        <f t="shared" si="49"/>
        <v>557919.4217206717</v>
      </c>
      <c r="BV133" s="25">
        <f t="shared" si="50"/>
        <v>0</v>
      </c>
      <c r="BW133" s="25">
        <f t="shared" si="50"/>
        <v>0</v>
      </c>
      <c r="BX133" s="26">
        <f t="shared" si="60"/>
        <v>557919.4217206717</v>
      </c>
      <c r="BY133" s="26">
        <f t="shared" si="52"/>
        <v>1036793.9917206718</v>
      </c>
      <c r="BZ133" s="25">
        <f t="shared" si="52"/>
        <v>0</v>
      </c>
      <c r="CA133" s="25">
        <f t="shared" si="52"/>
        <v>0</v>
      </c>
      <c r="CB133" s="26">
        <f t="shared" si="61"/>
        <v>1036793.9917206718</v>
      </c>
    </row>
    <row r="134" spans="1:80" ht="43.5">
      <c r="A134" s="19">
        <v>126</v>
      </c>
      <c r="B134" s="53" t="s">
        <v>287</v>
      </c>
      <c r="C134" s="54" t="s">
        <v>30</v>
      </c>
      <c r="D134" s="58" t="s">
        <v>288</v>
      </c>
      <c r="E134" s="59"/>
      <c r="F134" s="59"/>
      <c r="G134" s="59">
        <v>5300</v>
      </c>
      <c r="H134" s="22">
        <f t="shared" si="31"/>
        <v>5300</v>
      </c>
      <c r="I134" s="25"/>
      <c r="J134" s="25"/>
      <c r="K134" s="25">
        <v>42550</v>
      </c>
      <c r="L134" s="26">
        <f t="shared" si="32"/>
        <v>42550</v>
      </c>
      <c r="M134" s="26"/>
      <c r="N134" s="25"/>
      <c r="O134" s="25">
        <v>62700</v>
      </c>
      <c r="P134" s="26">
        <f t="shared" si="33"/>
        <v>62700</v>
      </c>
      <c r="Q134" s="26">
        <f t="shared" si="62"/>
        <v>0</v>
      </c>
      <c r="R134" s="25">
        <f t="shared" si="62"/>
        <v>0</v>
      </c>
      <c r="S134" s="25">
        <f t="shared" si="62"/>
        <v>110550</v>
      </c>
      <c r="T134" s="26">
        <f t="shared" si="34"/>
        <v>110550</v>
      </c>
      <c r="U134" s="26"/>
      <c r="V134" s="25"/>
      <c r="W134" s="25">
        <v>36800</v>
      </c>
      <c r="X134" s="26">
        <f t="shared" si="35"/>
        <v>36800</v>
      </c>
      <c r="Y134" s="26"/>
      <c r="Z134" s="25"/>
      <c r="AA134" s="25">
        <v>37050</v>
      </c>
      <c r="AB134" s="26">
        <f t="shared" si="36"/>
        <v>37050</v>
      </c>
      <c r="AC134" s="26"/>
      <c r="AD134" s="25"/>
      <c r="AE134" s="25">
        <v>38300</v>
      </c>
      <c r="AF134" s="26">
        <f t="shared" si="37"/>
        <v>38300</v>
      </c>
      <c r="AG134" s="26">
        <f t="shared" si="63"/>
        <v>0</v>
      </c>
      <c r="AH134" s="25">
        <f t="shared" si="63"/>
        <v>0</v>
      </c>
      <c r="AI134" s="25">
        <f t="shared" si="63"/>
        <v>112150</v>
      </c>
      <c r="AJ134" s="26">
        <f t="shared" si="38"/>
        <v>112150</v>
      </c>
      <c r="AK134" s="26">
        <f t="shared" si="64"/>
        <v>0</v>
      </c>
      <c r="AL134" s="25">
        <f t="shared" si="64"/>
        <v>0</v>
      </c>
      <c r="AM134" s="25">
        <f t="shared" si="64"/>
        <v>222700</v>
      </c>
      <c r="AN134" s="26">
        <f t="shared" si="39"/>
        <v>222700</v>
      </c>
      <c r="AO134" s="26"/>
      <c r="AP134" s="25"/>
      <c r="AQ134" s="25">
        <v>36150</v>
      </c>
      <c r="AR134" s="26">
        <f t="shared" si="40"/>
        <v>36150</v>
      </c>
      <c r="AS134" s="26">
        <v>0</v>
      </c>
      <c r="AT134" s="25"/>
      <c r="AU134" s="25">
        <v>21950</v>
      </c>
      <c r="AV134" s="26">
        <f t="shared" si="30"/>
        <v>21950</v>
      </c>
      <c r="AW134" s="26">
        <v>64776.885226552789</v>
      </c>
      <c r="AX134" s="25">
        <v>0</v>
      </c>
      <c r="AY134" s="25">
        <v>51422.239581223999</v>
      </c>
      <c r="AZ134" s="26">
        <f t="shared" si="54"/>
        <v>116199.1248077768</v>
      </c>
      <c r="BA134" s="26">
        <f t="shared" si="42"/>
        <v>64776.885226552789</v>
      </c>
      <c r="BB134" s="25">
        <f t="shared" si="42"/>
        <v>0</v>
      </c>
      <c r="BC134" s="25">
        <f t="shared" si="42"/>
        <v>109522.239581224</v>
      </c>
      <c r="BD134" s="26">
        <f t="shared" si="55"/>
        <v>174299.1248077768</v>
      </c>
      <c r="BE134" s="26">
        <f>+VLOOKUP(B134,'[1]alocare L+AP'!B:M,12,0)</f>
        <v>54896.273459999997</v>
      </c>
      <c r="BF134" s="25"/>
      <c r="BG134" s="25">
        <f>+VLOOKUP(B134,'[1]alocare RX'!B:M,12,0)</f>
        <v>43578.6518</v>
      </c>
      <c r="BH134" s="26">
        <f t="shared" si="56"/>
        <v>98474.925259999989</v>
      </c>
      <c r="BI134" s="26">
        <f>+VLOOKUP(B134,'[1]alocare L+AP'!B:N,13,0)</f>
        <v>48917.471399999995</v>
      </c>
      <c r="BJ134" s="25"/>
      <c r="BK134" s="25">
        <f>+VLOOKUP(B134,'[1]alocare RX'!B:N,13,0)</f>
        <v>38832.462</v>
      </c>
      <c r="BL134" s="26">
        <f t="shared" si="57"/>
        <v>87749.933399999994</v>
      </c>
      <c r="BM134" s="26">
        <f>+VLOOKUP(B134,'[1]alocare L+AP'!B:O,14,0)</f>
        <v>40667.439295809898</v>
      </c>
      <c r="BN134" s="25"/>
      <c r="BO134" s="25">
        <f>+VLOOKUP(B134,'[1]alocare RX'!B:O,14,0)</f>
        <v>32283.287461417</v>
      </c>
      <c r="BP134" s="26">
        <f t="shared" si="58"/>
        <v>72950.72675722689</v>
      </c>
      <c r="BQ134" s="26">
        <f t="shared" si="47"/>
        <v>144481.1841558099</v>
      </c>
      <c r="BR134" s="25">
        <f t="shared" si="47"/>
        <v>0</v>
      </c>
      <c r="BS134" s="25">
        <f t="shared" si="47"/>
        <v>114694.40126141699</v>
      </c>
      <c r="BT134" s="26">
        <f t="shared" si="59"/>
        <v>259175.58541722689</v>
      </c>
      <c r="BU134" s="26">
        <f t="shared" si="49"/>
        <v>209258.06938236268</v>
      </c>
      <c r="BV134" s="25">
        <f t="shared" si="50"/>
        <v>0</v>
      </c>
      <c r="BW134" s="25">
        <f t="shared" si="50"/>
        <v>224216.64084264101</v>
      </c>
      <c r="BX134" s="26">
        <f t="shared" si="60"/>
        <v>433474.71022500366</v>
      </c>
      <c r="BY134" s="26">
        <f t="shared" si="52"/>
        <v>209258.06938236268</v>
      </c>
      <c r="BZ134" s="25">
        <f t="shared" si="52"/>
        <v>0</v>
      </c>
      <c r="CA134" s="25">
        <f t="shared" si="52"/>
        <v>446916.64084264101</v>
      </c>
      <c r="CB134" s="26">
        <f t="shared" si="61"/>
        <v>656174.71022500366</v>
      </c>
    </row>
    <row r="135" spans="1:80" ht="29.25">
      <c r="A135" s="19">
        <v>127</v>
      </c>
      <c r="B135" s="53" t="s">
        <v>289</v>
      </c>
      <c r="C135" s="54" t="s">
        <v>51</v>
      </c>
      <c r="D135" s="58" t="s">
        <v>290</v>
      </c>
      <c r="E135" s="59"/>
      <c r="F135" s="59"/>
      <c r="G135" s="59">
        <v>6300</v>
      </c>
      <c r="H135" s="22">
        <f t="shared" si="31"/>
        <v>6300</v>
      </c>
      <c r="I135" s="25"/>
      <c r="J135" s="25"/>
      <c r="K135" s="25">
        <v>4500</v>
      </c>
      <c r="L135" s="26">
        <f t="shared" si="32"/>
        <v>4500</v>
      </c>
      <c r="M135" s="26"/>
      <c r="N135" s="25"/>
      <c r="O135" s="25">
        <v>6750</v>
      </c>
      <c r="P135" s="26">
        <f t="shared" si="33"/>
        <v>6750</v>
      </c>
      <c r="Q135" s="26">
        <f t="shared" si="62"/>
        <v>0</v>
      </c>
      <c r="R135" s="25">
        <f t="shared" si="62"/>
        <v>0</v>
      </c>
      <c r="S135" s="25">
        <f t="shared" si="62"/>
        <v>17550</v>
      </c>
      <c r="T135" s="26">
        <f t="shared" si="34"/>
        <v>17550</v>
      </c>
      <c r="U135" s="26"/>
      <c r="V135" s="25"/>
      <c r="W135" s="25">
        <v>4950</v>
      </c>
      <c r="X135" s="26">
        <f t="shared" si="35"/>
        <v>4950</v>
      </c>
      <c r="Y135" s="26"/>
      <c r="Z135" s="25"/>
      <c r="AA135" s="25">
        <v>3600</v>
      </c>
      <c r="AB135" s="26">
        <f t="shared" si="36"/>
        <v>3600</v>
      </c>
      <c r="AC135" s="26"/>
      <c r="AD135" s="25"/>
      <c r="AE135" s="25">
        <v>2250</v>
      </c>
      <c r="AF135" s="26">
        <f t="shared" si="37"/>
        <v>2250</v>
      </c>
      <c r="AG135" s="26">
        <f t="shared" si="63"/>
        <v>0</v>
      </c>
      <c r="AH135" s="25">
        <f t="shared" si="63"/>
        <v>0</v>
      </c>
      <c r="AI135" s="25">
        <f t="shared" si="63"/>
        <v>10800</v>
      </c>
      <c r="AJ135" s="26">
        <f t="shared" si="38"/>
        <v>10800</v>
      </c>
      <c r="AK135" s="26">
        <f t="shared" si="64"/>
        <v>0</v>
      </c>
      <c r="AL135" s="25">
        <f t="shared" si="64"/>
        <v>0</v>
      </c>
      <c r="AM135" s="25">
        <f t="shared" si="64"/>
        <v>28350</v>
      </c>
      <c r="AN135" s="26">
        <f t="shared" si="39"/>
        <v>28350</v>
      </c>
      <c r="AO135" s="26"/>
      <c r="AP135" s="26"/>
      <c r="AQ135" s="25">
        <v>4950</v>
      </c>
      <c r="AR135" s="26">
        <f t="shared" si="40"/>
        <v>4950</v>
      </c>
      <c r="AS135" s="26"/>
      <c r="AT135" s="25"/>
      <c r="AU135" s="25">
        <v>3150</v>
      </c>
      <c r="AV135" s="26">
        <f t="shared" si="30"/>
        <v>3150</v>
      </c>
      <c r="AW135" s="26">
        <v>0</v>
      </c>
      <c r="AX135" s="25">
        <v>0</v>
      </c>
      <c r="AY135" s="25">
        <v>17811.6160291872</v>
      </c>
      <c r="AZ135" s="26">
        <f t="shared" si="54"/>
        <v>17811.6160291872</v>
      </c>
      <c r="BA135" s="26">
        <f t="shared" si="42"/>
        <v>0</v>
      </c>
      <c r="BB135" s="25">
        <f t="shared" si="42"/>
        <v>0</v>
      </c>
      <c r="BC135" s="25">
        <f t="shared" si="42"/>
        <v>25911.6160291872</v>
      </c>
      <c r="BD135" s="26">
        <f t="shared" si="55"/>
        <v>25911.6160291872</v>
      </c>
      <c r="BE135" s="26"/>
      <c r="BF135" s="25"/>
      <c r="BG135" s="25">
        <f>+VLOOKUP(B135,'[1]alocare RX'!B:M,12,0)</f>
        <v>15094.757040000002</v>
      </c>
      <c r="BH135" s="26">
        <f t="shared" si="56"/>
        <v>15094.757040000002</v>
      </c>
      <c r="BI135" s="26"/>
      <c r="BJ135" s="25"/>
      <c r="BK135" s="25">
        <f>+VLOOKUP(B135,'[1]alocare RX'!B:N,13,0)</f>
        <v>13450.7736</v>
      </c>
      <c r="BL135" s="26">
        <f t="shared" si="57"/>
        <v>13450.7736</v>
      </c>
      <c r="BM135" s="26"/>
      <c r="BN135" s="25"/>
      <c r="BO135" s="25">
        <f>+VLOOKUP(B135,'[1]alocare RX'!B:O,14,0)</f>
        <v>11182.2729835476</v>
      </c>
      <c r="BP135" s="26">
        <f t="shared" si="58"/>
        <v>11182.2729835476</v>
      </c>
      <c r="BQ135" s="26">
        <f t="shared" si="47"/>
        <v>0</v>
      </c>
      <c r="BR135" s="25">
        <f t="shared" si="47"/>
        <v>0</v>
      </c>
      <c r="BS135" s="25">
        <f t="shared" si="47"/>
        <v>39727.803623547603</v>
      </c>
      <c r="BT135" s="26">
        <f t="shared" si="59"/>
        <v>39727.803623547603</v>
      </c>
      <c r="BU135" s="26">
        <f t="shared" si="49"/>
        <v>0</v>
      </c>
      <c r="BV135" s="25">
        <f t="shared" si="50"/>
        <v>0</v>
      </c>
      <c r="BW135" s="25">
        <f t="shared" si="50"/>
        <v>65639.419652734796</v>
      </c>
      <c r="BX135" s="26">
        <f t="shared" si="60"/>
        <v>65639.419652734796</v>
      </c>
      <c r="BY135" s="26">
        <f t="shared" si="52"/>
        <v>0</v>
      </c>
      <c r="BZ135" s="25">
        <f t="shared" si="52"/>
        <v>0</v>
      </c>
      <c r="CA135" s="25">
        <f t="shared" si="52"/>
        <v>93989.419652734796</v>
      </c>
      <c r="CB135" s="26">
        <f t="shared" si="61"/>
        <v>93989.419652734796</v>
      </c>
    </row>
    <row r="136" spans="1:80" ht="15">
      <c r="A136" s="19">
        <v>128</v>
      </c>
      <c r="B136" s="53" t="s">
        <v>291</v>
      </c>
      <c r="C136" s="54" t="s">
        <v>51</v>
      </c>
      <c r="D136" s="58" t="s">
        <v>292</v>
      </c>
      <c r="E136" s="59"/>
      <c r="F136" s="59"/>
      <c r="G136" s="59">
        <v>163411</v>
      </c>
      <c r="H136" s="22">
        <f t="shared" si="31"/>
        <v>163411</v>
      </c>
      <c r="I136" s="25"/>
      <c r="J136" s="25"/>
      <c r="K136" s="25">
        <v>172664</v>
      </c>
      <c r="L136" s="26">
        <f t="shared" si="32"/>
        <v>172664</v>
      </c>
      <c r="M136" s="26"/>
      <c r="N136" s="25"/>
      <c r="O136" s="25">
        <v>168197</v>
      </c>
      <c r="P136" s="26">
        <f t="shared" si="33"/>
        <v>168197</v>
      </c>
      <c r="Q136" s="26">
        <f t="shared" si="62"/>
        <v>0</v>
      </c>
      <c r="R136" s="25">
        <f t="shared" si="62"/>
        <v>0</v>
      </c>
      <c r="S136" s="25">
        <f t="shared" si="62"/>
        <v>504272</v>
      </c>
      <c r="T136" s="26">
        <f t="shared" si="34"/>
        <v>504272</v>
      </c>
      <c r="U136" s="26"/>
      <c r="V136" s="25"/>
      <c r="W136" s="25">
        <v>178299</v>
      </c>
      <c r="X136" s="26">
        <f t="shared" si="35"/>
        <v>178299</v>
      </c>
      <c r="Y136" s="26"/>
      <c r="Z136" s="25"/>
      <c r="AA136" s="25">
        <v>180521</v>
      </c>
      <c r="AB136" s="26">
        <f t="shared" si="36"/>
        <v>180521</v>
      </c>
      <c r="AC136" s="26"/>
      <c r="AD136" s="25"/>
      <c r="AE136" s="25">
        <v>143475</v>
      </c>
      <c r="AF136" s="26">
        <f t="shared" si="37"/>
        <v>143475</v>
      </c>
      <c r="AG136" s="26">
        <f t="shared" si="63"/>
        <v>0</v>
      </c>
      <c r="AH136" s="25">
        <f t="shared" si="63"/>
        <v>0</v>
      </c>
      <c r="AI136" s="25">
        <f t="shared" si="63"/>
        <v>502295</v>
      </c>
      <c r="AJ136" s="26">
        <f t="shared" si="38"/>
        <v>502295</v>
      </c>
      <c r="AK136" s="26">
        <f t="shared" si="64"/>
        <v>0</v>
      </c>
      <c r="AL136" s="25">
        <f t="shared" si="64"/>
        <v>0</v>
      </c>
      <c r="AM136" s="25">
        <f t="shared" si="64"/>
        <v>1006567</v>
      </c>
      <c r="AN136" s="26">
        <f t="shared" si="39"/>
        <v>1006567</v>
      </c>
      <c r="AO136" s="26"/>
      <c r="AP136" s="26"/>
      <c r="AQ136" s="25">
        <v>163272</v>
      </c>
      <c r="AR136" s="26">
        <f t="shared" si="40"/>
        <v>163272</v>
      </c>
      <c r="AS136" s="26"/>
      <c r="AT136" s="25"/>
      <c r="AU136" s="25">
        <v>137090</v>
      </c>
      <c r="AV136" s="26">
        <f t="shared" si="30"/>
        <v>137090</v>
      </c>
      <c r="AW136" s="26">
        <v>0</v>
      </c>
      <c r="AX136" s="25">
        <v>0</v>
      </c>
      <c r="AY136" s="25">
        <v>130302.18662849507</v>
      </c>
      <c r="AZ136" s="26">
        <f t="shared" si="54"/>
        <v>130302.18662849507</v>
      </c>
      <c r="BA136" s="26">
        <f t="shared" si="42"/>
        <v>0</v>
      </c>
      <c r="BB136" s="25">
        <f t="shared" si="42"/>
        <v>0</v>
      </c>
      <c r="BC136" s="25">
        <f t="shared" si="42"/>
        <v>430664.18662849505</v>
      </c>
      <c r="BD136" s="26">
        <f t="shared" si="55"/>
        <v>430664.18662849505</v>
      </c>
      <c r="BE136" s="26"/>
      <c r="BF136" s="25"/>
      <c r="BG136" s="25">
        <f>+VLOOKUP(B136,'[1]alocare RX'!B:M,12,0)</f>
        <v>100881.36136000001</v>
      </c>
      <c r="BH136" s="26">
        <f t="shared" si="56"/>
        <v>100881.36136000001</v>
      </c>
      <c r="BI136" s="26"/>
      <c r="BJ136" s="25"/>
      <c r="BK136" s="25">
        <f>+VLOOKUP(B136,'[1]alocare RX'!B:N,13,0)</f>
        <v>89894.282399999996</v>
      </c>
      <c r="BL136" s="26">
        <f t="shared" si="57"/>
        <v>89894.282399999996</v>
      </c>
      <c r="BM136" s="26"/>
      <c r="BN136" s="25"/>
      <c r="BO136" s="25">
        <f>+VLOOKUP(B136,'[1]alocare RX'!B:O,14,0)</f>
        <v>74733.426890548391</v>
      </c>
      <c r="BP136" s="26">
        <f t="shared" si="58"/>
        <v>74733.426890548391</v>
      </c>
      <c r="BQ136" s="26">
        <f t="shared" si="47"/>
        <v>0</v>
      </c>
      <c r="BR136" s="25">
        <f t="shared" si="47"/>
        <v>0</v>
      </c>
      <c r="BS136" s="25">
        <f t="shared" si="47"/>
        <v>265509.07065054838</v>
      </c>
      <c r="BT136" s="26">
        <f t="shared" si="59"/>
        <v>265509.07065054838</v>
      </c>
      <c r="BU136" s="26">
        <f t="shared" si="49"/>
        <v>0</v>
      </c>
      <c r="BV136" s="25">
        <f t="shared" si="50"/>
        <v>0</v>
      </c>
      <c r="BW136" s="25">
        <f t="shared" si="50"/>
        <v>696173.25727904344</v>
      </c>
      <c r="BX136" s="26">
        <f t="shared" si="60"/>
        <v>696173.25727904344</v>
      </c>
      <c r="BY136" s="26">
        <f t="shared" si="52"/>
        <v>0</v>
      </c>
      <c r="BZ136" s="25">
        <f t="shared" si="52"/>
        <v>0</v>
      </c>
      <c r="CA136" s="25">
        <f t="shared" si="52"/>
        <v>1702740.2572790436</v>
      </c>
      <c r="CB136" s="26">
        <f t="shared" si="61"/>
        <v>1702740.2572790436</v>
      </c>
    </row>
    <row r="137" spans="1:80" ht="15">
      <c r="A137" s="19">
        <v>129</v>
      </c>
      <c r="B137" s="53" t="s">
        <v>293</v>
      </c>
      <c r="C137" s="54" t="s">
        <v>36</v>
      </c>
      <c r="D137" s="55" t="s">
        <v>294</v>
      </c>
      <c r="E137" s="56">
        <v>85118.89</v>
      </c>
      <c r="F137" s="56"/>
      <c r="G137" s="57"/>
      <c r="H137" s="22">
        <f t="shared" si="31"/>
        <v>85118.89</v>
      </c>
      <c r="I137" s="25">
        <v>48968.98</v>
      </c>
      <c r="J137" s="25"/>
      <c r="K137" s="25"/>
      <c r="L137" s="26">
        <f t="shared" si="32"/>
        <v>48968.98</v>
      </c>
      <c r="M137" s="26">
        <v>60912.05</v>
      </c>
      <c r="N137" s="25"/>
      <c r="O137" s="25"/>
      <c r="P137" s="26">
        <f t="shared" si="33"/>
        <v>60912.05</v>
      </c>
      <c r="Q137" s="26">
        <f t="shared" si="62"/>
        <v>194999.91999999998</v>
      </c>
      <c r="R137" s="25">
        <f t="shared" si="62"/>
        <v>0</v>
      </c>
      <c r="S137" s="25">
        <f t="shared" si="62"/>
        <v>0</v>
      </c>
      <c r="T137" s="26">
        <f t="shared" si="34"/>
        <v>194999.91999999998</v>
      </c>
      <c r="U137" s="26">
        <v>2247.04</v>
      </c>
      <c r="V137" s="25"/>
      <c r="W137" s="25"/>
      <c r="X137" s="26">
        <f t="shared" si="35"/>
        <v>2247.04</v>
      </c>
      <c r="Y137" s="26">
        <v>107938.06</v>
      </c>
      <c r="Z137" s="25"/>
      <c r="AA137" s="25"/>
      <c r="AB137" s="26">
        <f t="shared" si="36"/>
        <v>107938.06</v>
      </c>
      <c r="AC137" s="26">
        <v>81781.47</v>
      </c>
      <c r="AD137" s="25"/>
      <c r="AE137" s="25"/>
      <c r="AF137" s="26">
        <f t="shared" si="37"/>
        <v>81781.47</v>
      </c>
      <c r="AG137" s="26">
        <f t="shared" si="63"/>
        <v>191966.57</v>
      </c>
      <c r="AH137" s="25">
        <f t="shared" si="63"/>
        <v>0</v>
      </c>
      <c r="AI137" s="25">
        <f t="shared" si="63"/>
        <v>0</v>
      </c>
      <c r="AJ137" s="26">
        <f t="shared" si="38"/>
        <v>191966.57</v>
      </c>
      <c r="AK137" s="26">
        <f t="shared" si="64"/>
        <v>386966.49</v>
      </c>
      <c r="AL137" s="25">
        <f t="shared" si="64"/>
        <v>0</v>
      </c>
      <c r="AM137" s="25">
        <f t="shared" si="64"/>
        <v>0</v>
      </c>
      <c r="AN137" s="26">
        <f t="shared" si="39"/>
        <v>386966.49</v>
      </c>
      <c r="AO137" s="26">
        <v>38750.42</v>
      </c>
      <c r="AP137" s="25"/>
      <c r="AQ137" s="25"/>
      <c r="AR137" s="26">
        <f t="shared" si="40"/>
        <v>38750.42</v>
      </c>
      <c r="AS137" s="26">
        <v>0</v>
      </c>
      <c r="AT137" s="25"/>
      <c r="AU137" s="25"/>
      <c r="AV137" s="26">
        <f t="shared" ref="AV137:AV157" si="65">AS137+AT137+AU137</f>
        <v>0</v>
      </c>
      <c r="AW137" s="26">
        <v>92338.470929362389</v>
      </c>
      <c r="AX137" s="25">
        <v>0</v>
      </c>
      <c r="AY137" s="25">
        <v>0</v>
      </c>
      <c r="AZ137" s="26">
        <f t="shared" si="54"/>
        <v>92338.470929362389</v>
      </c>
      <c r="BA137" s="26">
        <f t="shared" si="42"/>
        <v>131088.89092936239</v>
      </c>
      <c r="BB137" s="25">
        <f t="shared" si="42"/>
        <v>0</v>
      </c>
      <c r="BC137" s="25">
        <f t="shared" si="42"/>
        <v>0</v>
      </c>
      <c r="BD137" s="26">
        <f t="shared" si="55"/>
        <v>131088.89092936239</v>
      </c>
      <c r="BE137" s="26">
        <f>+VLOOKUP(B137,'[1]alocare L+AP'!B:M,12,0)</f>
        <v>78253.808179999993</v>
      </c>
      <c r="BF137" s="25"/>
      <c r="BG137" s="25"/>
      <c r="BH137" s="26">
        <f t="shared" si="56"/>
        <v>78253.808179999993</v>
      </c>
      <c r="BI137" s="26">
        <f>+VLOOKUP(B137,'[1]alocare L+AP'!B:N,13,0)</f>
        <v>69731.116199999989</v>
      </c>
      <c r="BJ137" s="25"/>
      <c r="BK137" s="25"/>
      <c r="BL137" s="26">
        <f t="shared" si="57"/>
        <v>69731.116199999989</v>
      </c>
      <c r="BM137" s="26">
        <f>+VLOOKUP(B137,'[1]alocare L+AP'!B:O,14,0)</f>
        <v>57970.820116686693</v>
      </c>
      <c r="BN137" s="25"/>
      <c r="BO137" s="25"/>
      <c r="BP137" s="26">
        <f t="shared" si="58"/>
        <v>57970.820116686693</v>
      </c>
      <c r="BQ137" s="26">
        <f t="shared" si="47"/>
        <v>205955.74449668668</v>
      </c>
      <c r="BR137" s="25">
        <f t="shared" si="47"/>
        <v>0</v>
      </c>
      <c r="BS137" s="25">
        <f t="shared" si="47"/>
        <v>0</v>
      </c>
      <c r="BT137" s="26">
        <f t="shared" si="59"/>
        <v>205955.74449668668</v>
      </c>
      <c r="BU137" s="26">
        <f t="shared" si="49"/>
        <v>337044.63542604906</v>
      </c>
      <c r="BV137" s="25">
        <f t="shared" si="50"/>
        <v>0</v>
      </c>
      <c r="BW137" s="25">
        <f t="shared" si="50"/>
        <v>0</v>
      </c>
      <c r="BX137" s="26">
        <f t="shared" si="60"/>
        <v>337044.63542604906</v>
      </c>
      <c r="BY137" s="26">
        <f t="shared" si="52"/>
        <v>724011.12542604911</v>
      </c>
      <c r="BZ137" s="25">
        <f t="shared" si="52"/>
        <v>0</v>
      </c>
      <c r="CA137" s="25">
        <f t="shared" si="52"/>
        <v>0</v>
      </c>
      <c r="CB137" s="26">
        <f t="shared" si="61"/>
        <v>724011.12542604911</v>
      </c>
    </row>
    <row r="138" spans="1:80" ht="29.25">
      <c r="A138" s="19">
        <v>130</v>
      </c>
      <c r="B138" s="53" t="s">
        <v>295</v>
      </c>
      <c r="C138" s="54" t="s">
        <v>101</v>
      </c>
      <c r="D138" s="60" t="s">
        <v>296</v>
      </c>
      <c r="E138" s="61">
        <v>0</v>
      </c>
      <c r="F138" s="61">
        <v>8600</v>
      </c>
      <c r="G138" s="61">
        <v>65815</v>
      </c>
      <c r="H138" s="22">
        <f t="shared" ref="H138:H157" si="66">E138+F138+G138</f>
        <v>74415</v>
      </c>
      <c r="I138" s="25">
        <v>0</v>
      </c>
      <c r="J138" s="25">
        <v>3840</v>
      </c>
      <c r="K138" s="25">
        <v>61175</v>
      </c>
      <c r="L138" s="26">
        <f t="shared" ref="L138:L157" si="67">I138+J138+K138</f>
        <v>65015</v>
      </c>
      <c r="M138" s="26">
        <v>0</v>
      </c>
      <c r="N138" s="25">
        <v>640</v>
      </c>
      <c r="O138" s="25">
        <v>89690</v>
      </c>
      <c r="P138" s="26">
        <f t="shared" ref="P138:P157" si="68">M138+N138+O138</f>
        <v>90330</v>
      </c>
      <c r="Q138" s="26">
        <f t="shared" si="62"/>
        <v>0</v>
      </c>
      <c r="R138" s="25">
        <f t="shared" si="62"/>
        <v>13080</v>
      </c>
      <c r="S138" s="25">
        <f t="shared" si="62"/>
        <v>216680</v>
      </c>
      <c r="T138" s="26">
        <f t="shared" ref="T138:T157" si="69">Q138+R138+S138</f>
        <v>229760</v>
      </c>
      <c r="U138" s="26">
        <v>0</v>
      </c>
      <c r="V138" s="25">
        <v>1280</v>
      </c>
      <c r="W138" s="25">
        <v>55800</v>
      </c>
      <c r="X138" s="26">
        <f t="shared" ref="X138:X157" si="70">U138+V138+W138</f>
        <v>57080</v>
      </c>
      <c r="Y138" s="26">
        <v>0</v>
      </c>
      <c r="Z138" s="25">
        <v>16240</v>
      </c>
      <c r="AA138" s="25">
        <v>104000</v>
      </c>
      <c r="AB138" s="26">
        <f t="shared" ref="AB138:AB157" si="71">Y138+Z138+AA138</f>
        <v>120240</v>
      </c>
      <c r="AC138" s="26">
        <v>0</v>
      </c>
      <c r="AD138" s="25">
        <v>8760</v>
      </c>
      <c r="AE138" s="25">
        <v>79875</v>
      </c>
      <c r="AF138" s="26">
        <f t="shared" ref="AF138:AF157" si="72">AC138+AD138+AE138</f>
        <v>88635</v>
      </c>
      <c r="AG138" s="26">
        <f t="shared" si="63"/>
        <v>0</v>
      </c>
      <c r="AH138" s="25">
        <f t="shared" si="63"/>
        <v>26280</v>
      </c>
      <c r="AI138" s="25">
        <f t="shared" si="63"/>
        <v>239675</v>
      </c>
      <c r="AJ138" s="26">
        <f t="shared" ref="AJ138:AJ157" si="73">AG138+AH138+AI138</f>
        <v>265955</v>
      </c>
      <c r="AK138" s="26">
        <f t="shared" si="64"/>
        <v>0</v>
      </c>
      <c r="AL138" s="25">
        <f t="shared" si="64"/>
        <v>39360</v>
      </c>
      <c r="AM138" s="25">
        <f t="shared" si="64"/>
        <v>456355</v>
      </c>
      <c r="AN138" s="26">
        <f t="shared" ref="AN138:AN157" si="74">AK138+AL138+AM138</f>
        <v>495715</v>
      </c>
      <c r="AO138" s="26">
        <v>0</v>
      </c>
      <c r="AP138" s="25">
        <v>8920</v>
      </c>
      <c r="AQ138" s="25">
        <v>77595</v>
      </c>
      <c r="AR138" s="26">
        <f t="shared" ref="AR138:AR157" si="75">AO138+AP138+AQ138</f>
        <v>86515</v>
      </c>
      <c r="AS138" s="26">
        <v>0</v>
      </c>
      <c r="AT138" s="25">
        <v>10440</v>
      </c>
      <c r="AU138" s="25">
        <v>90310</v>
      </c>
      <c r="AV138" s="26">
        <f t="shared" si="65"/>
        <v>100750</v>
      </c>
      <c r="AW138" s="26">
        <v>0</v>
      </c>
      <c r="AX138" s="25">
        <v>10934.074215909599</v>
      </c>
      <c r="AY138" s="25">
        <v>97116.74703450079</v>
      </c>
      <c r="AZ138" s="26">
        <f t="shared" si="54"/>
        <v>108050.82125041039</v>
      </c>
      <c r="BA138" s="26">
        <f t="shared" ref="BA138:BC157" si="76">+AO138+AS138+AW138</f>
        <v>0</v>
      </c>
      <c r="BB138" s="25">
        <f t="shared" si="76"/>
        <v>30294.074215909597</v>
      </c>
      <c r="BC138" s="25">
        <f t="shared" si="76"/>
        <v>265021.74703450082</v>
      </c>
      <c r="BD138" s="26">
        <f t="shared" si="55"/>
        <v>295315.8212504104</v>
      </c>
      <c r="BE138" s="26"/>
      <c r="BF138" s="25">
        <f>+VLOOKUP(B138,[1]ap!B:K,10,0)</f>
        <v>9266.2672200000015</v>
      </c>
      <c r="BG138" s="25">
        <f>+VLOOKUP(B138,'[1]alocare RX'!B:M,12,0)</f>
        <v>82303.239560000002</v>
      </c>
      <c r="BH138" s="26">
        <f t="shared" si="56"/>
        <v>91569.506779999996</v>
      </c>
      <c r="BI138" s="26"/>
      <c r="BJ138" s="25">
        <f>+VLOOKUP(B138,[1]ap!B:L,11,0)</f>
        <v>8257.0697999999993</v>
      </c>
      <c r="BK138" s="25">
        <f>+VLOOKUP(B138,'[1]alocare RX'!B:N,13,0)</f>
        <v>73339.520399999994</v>
      </c>
      <c r="BL138" s="26">
        <f t="shared" si="57"/>
        <v>81596.590199999991</v>
      </c>
      <c r="BM138" s="26"/>
      <c r="BN138" s="25">
        <f>+VLOOKUP(B138,[1]ap!B:M,12,0)</f>
        <v>6864.4980053643003</v>
      </c>
      <c r="BO138" s="25">
        <f>+VLOOKUP(B138,'[1]alocare RX'!B:O,14,0)</f>
        <v>60970.659531081394</v>
      </c>
      <c r="BP138" s="26">
        <f t="shared" si="58"/>
        <v>67835.157536445695</v>
      </c>
      <c r="BQ138" s="26">
        <f t="shared" ref="BQ138:BS157" si="77">+BE138+BI138+BM138</f>
        <v>0</v>
      </c>
      <c r="BR138" s="25">
        <f t="shared" si="77"/>
        <v>24387.8350253643</v>
      </c>
      <c r="BS138" s="25">
        <f t="shared" si="77"/>
        <v>216613.41949108138</v>
      </c>
      <c r="BT138" s="26">
        <f t="shared" si="59"/>
        <v>241001.25451644568</v>
      </c>
      <c r="BU138" s="26">
        <f t="shared" ref="BU138:BU157" si="78">+BA138+BQ138</f>
        <v>0</v>
      </c>
      <c r="BV138" s="25">
        <f t="shared" ref="BV138:BW157" si="79">+BR138+BB138</f>
        <v>54681.909241273897</v>
      </c>
      <c r="BW138" s="25">
        <f t="shared" si="79"/>
        <v>481635.1665255822</v>
      </c>
      <c r="BX138" s="26">
        <f t="shared" si="60"/>
        <v>536317.07576685608</v>
      </c>
      <c r="BY138" s="26">
        <f t="shared" ref="BY138:CA157" si="80">+BU138+AK138</f>
        <v>0</v>
      </c>
      <c r="BZ138" s="25">
        <f t="shared" si="80"/>
        <v>94041.909241273897</v>
      </c>
      <c r="CA138" s="25">
        <f t="shared" si="80"/>
        <v>937990.1665255822</v>
      </c>
      <c r="CB138" s="26">
        <f t="shared" si="61"/>
        <v>1032032.0757668561</v>
      </c>
    </row>
    <row r="139" spans="1:80" ht="15">
      <c r="A139" s="19">
        <v>131</v>
      </c>
      <c r="B139" s="53" t="s">
        <v>297</v>
      </c>
      <c r="C139" s="54" t="s">
        <v>51</v>
      </c>
      <c r="D139" s="22" t="s">
        <v>298</v>
      </c>
      <c r="E139" s="23"/>
      <c r="F139" s="23"/>
      <c r="G139" s="62">
        <v>49450</v>
      </c>
      <c r="H139" s="22">
        <f t="shared" si="66"/>
        <v>49450</v>
      </c>
      <c r="I139" s="25"/>
      <c r="J139" s="25"/>
      <c r="K139" s="25">
        <v>47800</v>
      </c>
      <c r="L139" s="26">
        <f t="shared" si="67"/>
        <v>47800</v>
      </c>
      <c r="M139" s="26"/>
      <c r="N139" s="25"/>
      <c r="O139" s="25">
        <v>49650</v>
      </c>
      <c r="P139" s="26">
        <f t="shared" si="68"/>
        <v>49650</v>
      </c>
      <c r="Q139" s="26">
        <f t="shared" si="62"/>
        <v>0</v>
      </c>
      <c r="R139" s="25">
        <f t="shared" si="62"/>
        <v>0</v>
      </c>
      <c r="S139" s="25">
        <f t="shared" si="62"/>
        <v>146900</v>
      </c>
      <c r="T139" s="26">
        <f t="shared" si="69"/>
        <v>146900</v>
      </c>
      <c r="U139" s="26"/>
      <c r="V139" s="25"/>
      <c r="W139" s="25">
        <v>48500</v>
      </c>
      <c r="X139" s="26">
        <f t="shared" si="70"/>
        <v>48500</v>
      </c>
      <c r="Y139" s="26"/>
      <c r="Z139" s="25"/>
      <c r="AA139" s="25">
        <v>48800</v>
      </c>
      <c r="AB139" s="26">
        <f t="shared" si="71"/>
        <v>48800</v>
      </c>
      <c r="AC139" s="26"/>
      <c r="AD139" s="25"/>
      <c r="AE139" s="25">
        <v>49850</v>
      </c>
      <c r="AF139" s="26">
        <f t="shared" si="72"/>
        <v>49850</v>
      </c>
      <c r="AG139" s="26">
        <f t="shared" si="63"/>
        <v>0</v>
      </c>
      <c r="AH139" s="25">
        <f t="shared" si="63"/>
        <v>0</v>
      </c>
      <c r="AI139" s="25">
        <f t="shared" si="63"/>
        <v>147150</v>
      </c>
      <c r="AJ139" s="26">
        <f t="shared" si="73"/>
        <v>147150</v>
      </c>
      <c r="AK139" s="26">
        <f t="shared" si="64"/>
        <v>0</v>
      </c>
      <c r="AL139" s="25">
        <f t="shared" si="64"/>
        <v>0</v>
      </c>
      <c r="AM139" s="25">
        <f t="shared" si="64"/>
        <v>294050</v>
      </c>
      <c r="AN139" s="26">
        <f t="shared" si="74"/>
        <v>294050</v>
      </c>
      <c r="AO139" s="26"/>
      <c r="AP139" s="26"/>
      <c r="AQ139" s="25">
        <v>49950</v>
      </c>
      <c r="AR139" s="26">
        <f t="shared" si="75"/>
        <v>49950</v>
      </c>
      <c r="AS139" s="26"/>
      <c r="AT139" s="25"/>
      <c r="AU139" s="25">
        <v>75630</v>
      </c>
      <c r="AV139" s="26">
        <f t="shared" si="65"/>
        <v>75630</v>
      </c>
      <c r="AW139" s="26">
        <v>0</v>
      </c>
      <c r="AX139" s="25">
        <v>0</v>
      </c>
      <c r="AY139" s="25">
        <v>64780.770957144799</v>
      </c>
      <c r="AZ139" s="26">
        <f t="shared" si="54"/>
        <v>64780.770957144799</v>
      </c>
      <c r="BA139" s="26">
        <f t="shared" si="76"/>
        <v>0</v>
      </c>
      <c r="BB139" s="25">
        <f t="shared" si="76"/>
        <v>0</v>
      </c>
      <c r="BC139" s="25">
        <f t="shared" si="76"/>
        <v>190360.77095714479</v>
      </c>
      <c r="BD139" s="26">
        <f t="shared" si="55"/>
        <v>190360.77095714479</v>
      </c>
      <c r="BE139" s="26"/>
      <c r="BF139" s="25"/>
      <c r="BG139" s="25">
        <f>+VLOOKUP(B139,'[1]alocare RX'!B:M,12,0)</f>
        <v>60762.797860000006</v>
      </c>
      <c r="BH139" s="26">
        <f t="shared" si="56"/>
        <v>60762.797860000006</v>
      </c>
      <c r="BI139" s="26"/>
      <c r="BJ139" s="25"/>
      <c r="BK139" s="25">
        <f>+VLOOKUP(B139,'[1]alocare RX'!B:N,13,0)</f>
        <v>54145.0674</v>
      </c>
      <c r="BL139" s="26">
        <f t="shared" si="57"/>
        <v>54145.0674</v>
      </c>
      <c r="BM139" s="26"/>
      <c r="BN139" s="25"/>
      <c r="BO139" s="25">
        <f>+VLOOKUP(B139,'[1]alocare RX'!B:O,14,0)</f>
        <v>45013.390484795898</v>
      </c>
      <c r="BP139" s="26">
        <f t="shared" si="58"/>
        <v>45013.390484795898</v>
      </c>
      <c r="BQ139" s="26">
        <f t="shared" si="77"/>
        <v>0</v>
      </c>
      <c r="BR139" s="25">
        <f t="shared" si="77"/>
        <v>0</v>
      </c>
      <c r="BS139" s="25">
        <f t="shared" si="77"/>
        <v>159921.2557447959</v>
      </c>
      <c r="BT139" s="26">
        <f t="shared" si="59"/>
        <v>159921.2557447959</v>
      </c>
      <c r="BU139" s="26">
        <f t="shared" si="78"/>
        <v>0</v>
      </c>
      <c r="BV139" s="25">
        <f t="shared" si="79"/>
        <v>0</v>
      </c>
      <c r="BW139" s="25">
        <f t="shared" si="79"/>
        <v>350282.02670194069</v>
      </c>
      <c r="BX139" s="26">
        <f t="shared" si="60"/>
        <v>350282.02670194069</v>
      </c>
      <c r="BY139" s="26">
        <f t="shared" si="80"/>
        <v>0</v>
      </c>
      <c r="BZ139" s="25">
        <f t="shared" si="80"/>
        <v>0</v>
      </c>
      <c r="CA139" s="25">
        <f t="shared" si="80"/>
        <v>644332.02670194069</v>
      </c>
      <c r="CB139" s="26">
        <f t="shared" si="61"/>
        <v>644332.02670194069</v>
      </c>
    </row>
    <row r="140" spans="1:80" ht="15">
      <c r="A140" s="19">
        <v>132</v>
      </c>
      <c r="B140" s="53" t="s">
        <v>299</v>
      </c>
      <c r="C140" s="54" t="s">
        <v>51</v>
      </c>
      <c r="D140" s="22" t="s">
        <v>300</v>
      </c>
      <c r="E140" s="23"/>
      <c r="F140" s="23"/>
      <c r="G140" s="62">
        <v>48480</v>
      </c>
      <c r="H140" s="22">
        <f t="shared" si="66"/>
        <v>48480</v>
      </c>
      <c r="I140" s="25"/>
      <c r="J140" s="25"/>
      <c r="K140" s="25">
        <v>49005</v>
      </c>
      <c r="L140" s="26">
        <f t="shared" si="67"/>
        <v>49005</v>
      </c>
      <c r="M140" s="26"/>
      <c r="N140" s="25"/>
      <c r="O140" s="25">
        <v>48780</v>
      </c>
      <c r="P140" s="26">
        <f t="shared" si="68"/>
        <v>48780</v>
      </c>
      <c r="Q140" s="26">
        <f t="shared" si="62"/>
        <v>0</v>
      </c>
      <c r="R140" s="25">
        <f t="shared" si="62"/>
        <v>0</v>
      </c>
      <c r="S140" s="25">
        <f t="shared" si="62"/>
        <v>146265</v>
      </c>
      <c r="T140" s="26">
        <f t="shared" si="69"/>
        <v>146265</v>
      </c>
      <c r="U140" s="26"/>
      <c r="V140" s="25"/>
      <c r="W140" s="25">
        <v>53140</v>
      </c>
      <c r="X140" s="26">
        <f t="shared" si="70"/>
        <v>53140</v>
      </c>
      <c r="Y140" s="26"/>
      <c r="Z140" s="25"/>
      <c r="AA140" s="25">
        <v>49220</v>
      </c>
      <c r="AB140" s="26">
        <f t="shared" si="71"/>
        <v>49220</v>
      </c>
      <c r="AC140" s="26"/>
      <c r="AD140" s="25"/>
      <c r="AE140" s="25">
        <v>49250</v>
      </c>
      <c r="AF140" s="26">
        <f t="shared" si="72"/>
        <v>49250</v>
      </c>
      <c r="AG140" s="26">
        <f t="shared" si="63"/>
        <v>0</v>
      </c>
      <c r="AH140" s="25">
        <f t="shared" si="63"/>
        <v>0</v>
      </c>
      <c r="AI140" s="25">
        <f t="shared" si="63"/>
        <v>151610</v>
      </c>
      <c r="AJ140" s="26">
        <f t="shared" si="73"/>
        <v>151610</v>
      </c>
      <c r="AK140" s="26">
        <f t="shared" si="64"/>
        <v>0</v>
      </c>
      <c r="AL140" s="25">
        <f t="shared" si="64"/>
        <v>0</v>
      </c>
      <c r="AM140" s="25">
        <f t="shared" si="64"/>
        <v>297875</v>
      </c>
      <c r="AN140" s="26">
        <f t="shared" si="74"/>
        <v>297875</v>
      </c>
      <c r="AO140" s="26"/>
      <c r="AP140" s="26"/>
      <c r="AQ140" s="25">
        <v>66925</v>
      </c>
      <c r="AR140" s="26">
        <f t="shared" si="75"/>
        <v>66925</v>
      </c>
      <c r="AS140" s="26"/>
      <c r="AT140" s="25"/>
      <c r="AU140" s="25">
        <v>40775</v>
      </c>
      <c r="AV140" s="26">
        <f t="shared" si="65"/>
        <v>40775</v>
      </c>
      <c r="AW140" s="26">
        <v>0</v>
      </c>
      <c r="AX140" s="25">
        <v>0</v>
      </c>
      <c r="AY140" s="25">
        <v>49327.352066937048</v>
      </c>
      <c r="AZ140" s="26">
        <f t="shared" si="54"/>
        <v>49327.352066937048</v>
      </c>
      <c r="BA140" s="26">
        <f t="shared" si="76"/>
        <v>0</v>
      </c>
      <c r="BB140" s="25">
        <f t="shared" si="76"/>
        <v>0</v>
      </c>
      <c r="BC140" s="25">
        <f t="shared" si="76"/>
        <v>157027.35206693705</v>
      </c>
      <c r="BD140" s="26">
        <f t="shared" si="55"/>
        <v>157027.35206693705</v>
      </c>
      <c r="BE140" s="26"/>
      <c r="BF140" s="25"/>
      <c r="BG140" s="25">
        <f>+VLOOKUP(B140,'[1]alocare RX'!B:M,12,0)</f>
        <v>35820.245900000002</v>
      </c>
      <c r="BH140" s="26">
        <f t="shared" si="56"/>
        <v>35820.245900000002</v>
      </c>
      <c r="BI140" s="26"/>
      <c r="BJ140" s="25"/>
      <c r="BK140" s="25">
        <f>+VLOOKUP(B140,'[1]alocare RX'!B:N,13,0)</f>
        <v>31919.031000000003</v>
      </c>
      <c r="BL140" s="26">
        <f t="shared" si="57"/>
        <v>31919.031000000003</v>
      </c>
      <c r="BM140" s="26"/>
      <c r="BN140" s="25"/>
      <c r="BO140" s="25">
        <f>+VLOOKUP(B140,'[1]alocare RX'!B:O,14,0)</f>
        <v>26535.820810508503</v>
      </c>
      <c r="BP140" s="26">
        <f t="shared" si="58"/>
        <v>26535.820810508503</v>
      </c>
      <c r="BQ140" s="26">
        <f t="shared" si="77"/>
        <v>0</v>
      </c>
      <c r="BR140" s="25">
        <f t="shared" si="77"/>
        <v>0</v>
      </c>
      <c r="BS140" s="25">
        <f t="shared" si="77"/>
        <v>94275.097710508504</v>
      </c>
      <c r="BT140" s="26">
        <f t="shared" si="59"/>
        <v>94275.097710508504</v>
      </c>
      <c r="BU140" s="26">
        <f t="shared" si="78"/>
        <v>0</v>
      </c>
      <c r="BV140" s="25">
        <f t="shared" si="79"/>
        <v>0</v>
      </c>
      <c r="BW140" s="25">
        <f t="shared" si="79"/>
        <v>251302.44977744555</v>
      </c>
      <c r="BX140" s="26">
        <f t="shared" si="60"/>
        <v>251302.44977744555</v>
      </c>
      <c r="BY140" s="26">
        <f t="shared" si="80"/>
        <v>0</v>
      </c>
      <c r="BZ140" s="25">
        <f t="shared" si="80"/>
        <v>0</v>
      </c>
      <c r="CA140" s="25">
        <f t="shared" si="80"/>
        <v>549177.44977744552</v>
      </c>
      <c r="CB140" s="26">
        <f t="shared" si="61"/>
        <v>549177.44977744552</v>
      </c>
    </row>
    <row r="141" spans="1:80" ht="29.25">
      <c r="A141" s="19">
        <v>133</v>
      </c>
      <c r="B141" s="53" t="s">
        <v>301</v>
      </c>
      <c r="C141" s="54" t="s">
        <v>51</v>
      </c>
      <c r="D141" s="63" t="s">
        <v>302</v>
      </c>
      <c r="E141" s="64"/>
      <c r="F141" s="64"/>
      <c r="G141" s="64">
        <v>74840</v>
      </c>
      <c r="H141" s="22">
        <f t="shared" si="66"/>
        <v>74840</v>
      </c>
      <c r="I141" s="25"/>
      <c r="J141" s="25"/>
      <c r="K141" s="25">
        <v>74720</v>
      </c>
      <c r="L141" s="26">
        <f t="shared" si="67"/>
        <v>74720</v>
      </c>
      <c r="M141" s="26"/>
      <c r="N141" s="25"/>
      <c r="O141" s="25">
        <v>74820</v>
      </c>
      <c r="P141" s="26">
        <f t="shared" si="68"/>
        <v>74820</v>
      </c>
      <c r="Q141" s="26">
        <f t="shared" si="62"/>
        <v>0</v>
      </c>
      <c r="R141" s="25">
        <f t="shared" si="62"/>
        <v>0</v>
      </c>
      <c r="S141" s="25">
        <f t="shared" si="62"/>
        <v>224380</v>
      </c>
      <c r="T141" s="26">
        <f t="shared" si="69"/>
        <v>224380</v>
      </c>
      <c r="U141" s="26"/>
      <c r="V141" s="25"/>
      <c r="W141" s="25">
        <v>74475</v>
      </c>
      <c r="X141" s="26">
        <f t="shared" si="70"/>
        <v>74475</v>
      </c>
      <c r="Y141" s="26"/>
      <c r="Z141" s="25"/>
      <c r="AA141" s="25">
        <v>74945</v>
      </c>
      <c r="AB141" s="26">
        <f t="shared" si="71"/>
        <v>74945</v>
      </c>
      <c r="AC141" s="26"/>
      <c r="AD141" s="25"/>
      <c r="AE141" s="25">
        <v>67475</v>
      </c>
      <c r="AF141" s="26">
        <f t="shared" si="72"/>
        <v>67475</v>
      </c>
      <c r="AG141" s="26">
        <f t="shared" si="63"/>
        <v>0</v>
      </c>
      <c r="AH141" s="25">
        <f t="shared" si="63"/>
        <v>0</v>
      </c>
      <c r="AI141" s="25">
        <f t="shared" si="63"/>
        <v>216895</v>
      </c>
      <c r="AJ141" s="26">
        <f t="shared" si="73"/>
        <v>216895</v>
      </c>
      <c r="AK141" s="26">
        <f t="shared" si="64"/>
        <v>0</v>
      </c>
      <c r="AL141" s="25">
        <f t="shared" si="64"/>
        <v>0</v>
      </c>
      <c r="AM141" s="25">
        <f t="shared" si="64"/>
        <v>441275</v>
      </c>
      <c r="AN141" s="26">
        <f t="shared" si="74"/>
        <v>441275</v>
      </c>
      <c r="AO141" s="26"/>
      <c r="AP141" s="26"/>
      <c r="AQ141" s="25">
        <v>74010</v>
      </c>
      <c r="AR141" s="26">
        <f t="shared" si="75"/>
        <v>74010</v>
      </c>
      <c r="AS141" s="26"/>
      <c r="AT141" s="25"/>
      <c r="AU141" s="25">
        <v>61435</v>
      </c>
      <c r="AV141" s="26">
        <f t="shared" si="65"/>
        <v>61435</v>
      </c>
      <c r="AW141" s="26">
        <v>0</v>
      </c>
      <c r="AX141" s="25">
        <v>0</v>
      </c>
      <c r="AY141" s="25">
        <v>80293.308181254397</v>
      </c>
      <c r="AZ141" s="26">
        <f t="shared" si="54"/>
        <v>80293.308181254397</v>
      </c>
      <c r="BA141" s="26">
        <f t="shared" si="76"/>
        <v>0</v>
      </c>
      <c r="BB141" s="25">
        <f t="shared" si="76"/>
        <v>0</v>
      </c>
      <c r="BC141" s="25">
        <f t="shared" si="76"/>
        <v>215738.3081812544</v>
      </c>
      <c r="BD141" s="26">
        <f t="shared" si="55"/>
        <v>215738.3081812544</v>
      </c>
      <c r="BE141" s="26"/>
      <c r="BF141" s="25"/>
      <c r="BG141" s="25">
        <f>+VLOOKUP(B141,'[1]alocare RX'!B:M,12,0)</f>
        <v>68045.930080000006</v>
      </c>
      <c r="BH141" s="26">
        <f t="shared" si="56"/>
        <v>68045.930080000006</v>
      </c>
      <c r="BI141" s="26"/>
      <c r="BJ141" s="25"/>
      <c r="BK141" s="25">
        <f>+VLOOKUP(B141,'[1]alocare RX'!B:N,13,0)</f>
        <v>60634.987199999996</v>
      </c>
      <c r="BL141" s="26">
        <f t="shared" si="57"/>
        <v>60634.987199999996</v>
      </c>
      <c r="BM141" s="26"/>
      <c r="BN141" s="25"/>
      <c r="BO141" s="25">
        <f>+VLOOKUP(B141,'[1]alocare RX'!B:O,14,0)</f>
        <v>50408.771970135196</v>
      </c>
      <c r="BP141" s="26">
        <f t="shared" si="58"/>
        <v>50408.771970135196</v>
      </c>
      <c r="BQ141" s="26">
        <f t="shared" si="77"/>
        <v>0</v>
      </c>
      <c r="BR141" s="25">
        <f t="shared" si="77"/>
        <v>0</v>
      </c>
      <c r="BS141" s="25">
        <f t="shared" si="77"/>
        <v>179089.68925013518</v>
      </c>
      <c r="BT141" s="26">
        <f t="shared" si="59"/>
        <v>179089.68925013518</v>
      </c>
      <c r="BU141" s="26">
        <f t="shared" si="78"/>
        <v>0</v>
      </c>
      <c r="BV141" s="25">
        <f t="shared" si="79"/>
        <v>0</v>
      </c>
      <c r="BW141" s="25">
        <f t="shared" si="79"/>
        <v>394827.99743138958</v>
      </c>
      <c r="BX141" s="26">
        <f t="shared" si="60"/>
        <v>394827.99743138958</v>
      </c>
      <c r="BY141" s="26">
        <f t="shared" si="80"/>
        <v>0</v>
      </c>
      <c r="BZ141" s="25">
        <f t="shared" si="80"/>
        <v>0</v>
      </c>
      <c r="CA141" s="25">
        <f t="shared" si="80"/>
        <v>836102.99743138952</v>
      </c>
      <c r="CB141" s="26">
        <f t="shared" si="61"/>
        <v>836102.99743138952</v>
      </c>
    </row>
    <row r="142" spans="1:80" ht="15">
      <c r="A142" s="19">
        <v>134</v>
      </c>
      <c r="B142" s="53" t="s">
        <v>303</v>
      </c>
      <c r="C142" s="54" t="s">
        <v>51</v>
      </c>
      <c r="D142" s="63" t="s">
        <v>304</v>
      </c>
      <c r="E142" s="64"/>
      <c r="F142" s="64"/>
      <c r="G142" s="64">
        <v>44100</v>
      </c>
      <c r="H142" s="22">
        <f t="shared" si="66"/>
        <v>44100</v>
      </c>
      <c r="I142" s="25"/>
      <c r="J142" s="25"/>
      <c r="K142" s="25">
        <v>45350</v>
      </c>
      <c r="L142" s="26">
        <f t="shared" si="67"/>
        <v>45350</v>
      </c>
      <c r="M142" s="26"/>
      <c r="N142" s="25"/>
      <c r="O142" s="25">
        <v>44700</v>
      </c>
      <c r="P142" s="26">
        <f t="shared" si="68"/>
        <v>44700</v>
      </c>
      <c r="Q142" s="26">
        <f t="shared" si="62"/>
        <v>0</v>
      </c>
      <c r="R142" s="25">
        <f t="shared" si="62"/>
        <v>0</v>
      </c>
      <c r="S142" s="25">
        <f t="shared" si="62"/>
        <v>134150</v>
      </c>
      <c r="T142" s="26">
        <f t="shared" si="69"/>
        <v>134150</v>
      </c>
      <c r="U142" s="26"/>
      <c r="V142" s="25"/>
      <c r="W142" s="25">
        <v>48950</v>
      </c>
      <c r="X142" s="26">
        <f t="shared" si="70"/>
        <v>48950</v>
      </c>
      <c r="Y142" s="26"/>
      <c r="Z142" s="25"/>
      <c r="AA142" s="25">
        <v>49250</v>
      </c>
      <c r="AB142" s="26">
        <f t="shared" si="71"/>
        <v>49250</v>
      </c>
      <c r="AC142" s="26"/>
      <c r="AD142" s="25"/>
      <c r="AE142" s="25">
        <v>40650</v>
      </c>
      <c r="AF142" s="26">
        <f t="shared" si="72"/>
        <v>40650</v>
      </c>
      <c r="AG142" s="26">
        <f t="shared" si="63"/>
        <v>0</v>
      </c>
      <c r="AH142" s="25">
        <f t="shared" si="63"/>
        <v>0</v>
      </c>
      <c r="AI142" s="25">
        <f t="shared" si="63"/>
        <v>138850</v>
      </c>
      <c r="AJ142" s="26">
        <f t="shared" si="73"/>
        <v>138850</v>
      </c>
      <c r="AK142" s="26">
        <f t="shared" si="64"/>
        <v>0</v>
      </c>
      <c r="AL142" s="25">
        <f t="shared" si="64"/>
        <v>0</v>
      </c>
      <c r="AM142" s="25">
        <f t="shared" si="64"/>
        <v>273000</v>
      </c>
      <c r="AN142" s="26">
        <f t="shared" si="74"/>
        <v>273000</v>
      </c>
      <c r="AO142" s="26"/>
      <c r="AP142" s="26"/>
      <c r="AQ142" s="25">
        <v>61900</v>
      </c>
      <c r="AR142" s="26">
        <f t="shared" si="75"/>
        <v>61900</v>
      </c>
      <c r="AS142" s="26"/>
      <c r="AT142" s="25"/>
      <c r="AU142" s="25">
        <v>53400</v>
      </c>
      <c r="AV142" s="26">
        <f t="shared" si="65"/>
        <v>53400</v>
      </c>
      <c r="AW142" s="26">
        <v>0</v>
      </c>
      <c r="AX142" s="25">
        <v>0</v>
      </c>
      <c r="AY142" s="25">
        <v>59201.357816191958</v>
      </c>
      <c r="AZ142" s="26">
        <f t="shared" si="54"/>
        <v>59201.357816191958</v>
      </c>
      <c r="BA142" s="26">
        <f t="shared" si="76"/>
        <v>0</v>
      </c>
      <c r="BB142" s="25">
        <f t="shared" si="76"/>
        <v>0</v>
      </c>
      <c r="BC142" s="25">
        <f t="shared" si="76"/>
        <v>174501.35781619197</v>
      </c>
      <c r="BD142" s="26">
        <f t="shared" si="55"/>
        <v>174501.35781619197</v>
      </c>
      <c r="BE142" s="26"/>
      <c r="BF142" s="25"/>
      <c r="BG142" s="25">
        <f>+VLOOKUP(B142,'[1]alocare RX'!B:M,12,0)</f>
        <v>44442.981520000001</v>
      </c>
      <c r="BH142" s="26">
        <f t="shared" si="56"/>
        <v>44442.981520000001</v>
      </c>
      <c r="BI142" s="26"/>
      <c r="BJ142" s="25"/>
      <c r="BK142" s="25">
        <f>+VLOOKUP(B142,'[1]alocare RX'!B:N,13,0)</f>
        <v>39602.656799999997</v>
      </c>
      <c r="BL142" s="26">
        <f t="shared" si="57"/>
        <v>39602.656799999997</v>
      </c>
      <c r="BM142" s="26"/>
      <c r="BN142" s="25"/>
      <c r="BO142" s="25">
        <f>+VLOOKUP(B142,'[1]alocare RX'!B:O,14,0)</f>
        <v>32923.587325218796</v>
      </c>
      <c r="BP142" s="26">
        <f t="shared" si="58"/>
        <v>32923.587325218796</v>
      </c>
      <c r="BQ142" s="26">
        <f t="shared" si="77"/>
        <v>0</v>
      </c>
      <c r="BR142" s="25">
        <f t="shared" si="77"/>
        <v>0</v>
      </c>
      <c r="BS142" s="25">
        <f t="shared" si="77"/>
        <v>116969.2256452188</v>
      </c>
      <c r="BT142" s="26">
        <f t="shared" si="59"/>
        <v>116969.2256452188</v>
      </c>
      <c r="BU142" s="26">
        <f t="shared" si="78"/>
        <v>0</v>
      </c>
      <c r="BV142" s="25">
        <f t="shared" si="79"/>
        <v>0</v>
      </c>
      <c r="BW142" s="25">
        <f t="shared" si="79"/>
        <v>291470.58346141077</v>
      </c>
      <c r="BX142" s="26">
        <f t="shared" si="60"/>
        <v>291470.58346141077</v>
      </c>
      <c r="BY142" s="26">
        <f t="shared" si="80"/>
        <v>0</v>
      </c>
      <c r="BZ142" s="25">
        <f t="shared" si="80"/>
        <v>0</v>
      </c>
      <c r="CA142" s="25">
        <f t="shared" si="80"/>
        <v>564470.58346141083</v>
      </c>
      <c r="CB142" s="26">
        <f t="shared" si="61"/>
        <v>564470.58346141083</v>
      </c>
    </row>
    <row r="143" spans="1:80" ht="15">
      <c r="A143" s="19">
        <v>135</v>
      </c>
      <c r="B143" s="53" t="s">
        <v>305</v>
      </c>
      <c r="C143" s="54" t="s">
        <v>36</v>
      </c>
      <c r="D143" s="55" t="s">
        <v>306</v>
      </c>
      <c r="E143" s="56">
        <v>46483.68</v>
      </c>
      <c r="F143" s="56"/>
      <c r="G143" s="57"/>
      <c r="H143" s="22">
        <f t="shared" si="66"/>
        <v>46483.68</v>
      </c>
      <c r="I143" s="25">
        <v>86012.47</v>
      </c>
      <c r="J143" s="25"/>
      <c r="K143" s="25"/>
      <c r="L143" s="26">
        <f t="shared" si="67"/>
        <v>86012.47</v>
      </c>
      <c r="M143" s="26">
        <v>109404.63</v>
      </c>
      <c r="N143" s="25"/>
      <c r="O143" s="25"/>
      <c r="P143" s="26">
        <f t="shared" si="68"/>
        <v>109404.63</v>
      </c>
      <c r="Q143" s="26">
        <f t="shared" si="62"/>
        <v>241900.78</v>
      </c>
      <c r="R143" s="25">
        <f t="shared" si="62"/>
        <v>0</v>
      </c>
      <c r="S143" s="25">
        <f t="shared" si="62"/>
        <v>0</v>
      </c>
      <c r="T143" s="26">
        <f t="shared" si="69"/>
        <v>241900.78</v>
      </c>
      <c r="U143" s="26">
        <v>81924.05</v>
      </c>
      <c r="V143" s="25"/>
      <c r="W143" s="25"/>
      <c r="X143" s="26">
        <f t="shared" si="70"/>
        <v>81924.05</v>
      </c>
      <c r="Y143" s="26">
        <v>81904.210000000006</v>
      </c>
      <c r="Z143" s="25"/>
      <c r="AA143" s="25"/>
      <c r="AB143" s="26">
        <f t="shared" si="71"/>
        <v>81904.210000000006</v>
      </c>
      <c r="AC143" s="26">
        <v>81947.33</v>
      </c>
      <c r="AD143" s="25"/>
      <c r="AE143" s="25"/>
      <c r="AF143" s="26">
        <f t="shared" si="72"/>
        <v>81947.33</v>
      </c>
      <c r="AG143" s="26">
        <f t="shared" si="63"/>
        <v>245775.59000000003</v>
      </c>
      <c r="AH143" s="25">
        <f t="shared" si="63"/>
        <v>0</v>
      </c>
      <c r="AI143" s="25">
        <f t="shared" si="63"/>
        <v>0</v>
      </c>
      <c r="AJ143" s="26">
        <f t="shared" si="73"/>
        <v>245775.59000000003</v>
      </c>
      <c r="AK143" s="26">
        <f t="shared" si="64"/>
        <v>487676.37</v>
      </c>
      <c r="AL143" s="25">
        <f t="shared" si="64"/>
        <v>0</v>
      </c>
      <c r="AM143" s="25">
        <f t="shared" si="64"/>
        <v>0</v>
      </c>
      <c r="AN143" s="26">
        <f t="shared" si="74"/>
        <v>487676.37</v>
      </c>
      <c r="AO143" s="26">
        <v>93588.56</v>
      </c>
      <c r="AP143" s="26"/>
      <c r="AQ143" s="25"/>
      <c r="AR143" s="26">
        <f t="shared" si="75"/>
        <v>93588.56</v>
      </c>
      <c r="AS143" s="26">
        <v>80932.039999999994</v>
      </c>
      <c r="AT143" s="25"/>
      <c r="AU143" s="25"/>
      <c r="AV143" s="26">
        <f t="shared" si="65"/>
        <v>80932.039999999994</v>
      </c>
      <c r="AW143" s="26">
        <v>103416.24731373657</v>
      </c>
      <c r="AX143" s="25">
        <v>0</v>
      </c>
      <c r="AY143" s="25">
        <v>0</v>
      </c>
      <c r="AZ143" s="26">
        <f t="shared" si="54"/>
        <v>103416.24731373657</v>
      </c>
      <c r="BA143" s="26">
        <f t="shared" si="76"/>
        <v>277936.84731373657</v>
      </c>
      <c r="BB143" s="25">
        <f t="shared" si="76"/>
        <v>0</v>
      </c>
      <c r="BC143" s="25">
        <f t="shared" si="76"/>
        <v>0</v>
      </c>
      <c r="BD143" s="26">
        <f t="shared" si="55"/>
        <v>277936.84731373657</v>
      </c>
      <c r="BE143" s="26">
        <f>+VLOOKUP(B143,'[1]alocare L+AP'!B:M,12,0)</f>
        <v>71081.644660000005</v>
      </c>
      <c r="BF143" s="25"/>
      <c r="BG143" s="25"/>
      <c r="BH143" s="26">
        <f t="shared" si="56"/>
        <v>71081.644660000005</v>
      </c>
      <c r="BI143" s="26">
        <f>+VLOOKUP(B143,'[1]alocare L+AP'!B:N,13,0)</f>
        <v>63340.079400000002</v>
      </c>
      <c r="BJ143" s="25"/>
      <c r="BK143" s="25"/>
      <c r="BL143" s="26">
        <f t="shared" si="57"/>
        <v>63340.079400000002</v>
      </c>
      <c r="BM143" s="26">
        <f>+VLOOKUP(B143,'[1]alocare L+AP'!B:O,14,0)</f>
        <v>52657.644810137899</v>
      </c>
      <c r="BN143" s="25"/>
      <c r="BO143" s="25"/>
      <c r="BP143" s="26">
        <f t="shared" si="58"/>
        <v>52657.644810137899</v>
      </c>
      <c r="BQ143" s="26">
        <f t="shared" si="77"/>
        <v>187079.3688701379</v>
      </c>
      <c r="BR143" s="25">
        <f t="shared" si="77"/>
        <v>0</v>
      </c>
      <c r="BS143" s="25">
        <f t="shared" si="77"/>
        <v>0</v>
      </c>
      <c r="BT143" s="26">
        <f t="shared" si="59"/>
        <v>187079.3688701379</v>
      </c>
      <c r="BU143" s="26">
        <f t="shared" si="78"/>
        <v>465016.21618387447</v>
      </c>
      <c r="BV143" s="25">
        <f t="shared" si="79"/>
        <v>0</v>
      </c>
      <c r="BW143" s="25">
        <f t="shared" si="79"/>
        <v>0</v>
      </c>
      <c r="BX143" s="26">
        <f t="shared" si="60"/>
        <v>465016.21618387447</v>
      </c>
      <c r="BY143" s="26">
        <f t="shared" si="80"/>
        <v>952692.5861838744</v>
      </c>
      <c r="BZ143" s="25">
        <f t="shared" si="80"/>
        <v>0</v>
      </c>
      <c r="CA143" s="25">
        <f t="shared" si="80"/>
        <v>0</v>
      </c>
      <c r="CB143" s="26">
        <f t="shared" si="61"/>
        <v>952692.5861838744</v>
      </c>
    </row>
    <row r="144" spans="1:80" ht="15">
      <c r="A144" s="19">
        <v>136</v>
      </c>
      <c r="B144" s="53" t="s">
        <v>307</v>
      </c>
      <c r="C144" s="54" t="s">
        <v>36</v>
      </c>
      <c r="D144" s="55" t="s">
        <v>308</v>
      </c>
      <c r="E144" s="56">
        <v>91944.37</v>
      </c>
      <c r="F144" s="56"/>
      <c r="G144" s="57"/>
      <c r="H144" s="22">
        <f t="shared" si="66"/>
        <v>91944.37</v>
      </c>
      <c r="I144" s="25">
        <v>92387.33</v>
      </c>
      <c r="J144" s="25"/>
      <c r="K144" s="25"/>
      <c r="L144" s="26">
        <f t="shared" si="67"/>
        <v>92387.33</v>
      </c>
      <c r="M144" s="26">
        <v>82655.31</v>
      </c>
      <c r="N144" s="25"/>
      <c r="O144" s="25"/>
      <c r="P144" s="26">
        <f t="shared" si="68"/>
        <v>82655.31</v>
      </c>
      <c r="Q144" s="26">
        <f t="shared" si="62"/>
        <v>266987.01</v>
      </c>
      <c r="R144" s="25">
        <f t="shared" si="62"/>
        <v>0</v>
      </c>
      <c r="S144" s="25">
        <f t="shared" si="62"/>
        <v>0</v>
      </c>
      <c r="T144" s="26">
        <f t="shared" si="69"/>
        <v>266987.01</v>
      </c>
      <c r="U144" s="26">
        <v>91573.62</v>
      </c>
      <c r="V144" s="25"/>
      <c r="W144" s="25"/>
      <c r="X144" s="26">
        <f t="shared" si="70"/>
        <v>91573.62</v>
      </c>
      <c r="Y144" s="26">
        <v>100734.69</v>
      </c>
      <c r="Z144" s="25"/>
      <c r="AA144" s="25"/>
      <c r="AB144" s="26">
        <f t="shared" si="71"/>
        <v>100734.69</v>
      </c>
      <c r="AC144" s="26">
        <v>82418.960000000006</v>
      </c>
      <c r="AD144" s="25"/>
      <c r="AE144" s="25"/>
      <c r="AF144" s="26">
        <f t="shared" si="72"/>
        <v>82418.960000000006</v>
      </c>
      <c r="AG144" s="26">
        <f t="shared" si="63"/>
        <v>274727.27</v>
      </c>
      <c r="AH144" s="25">
        <f t="shared" si="63"/>
        <v>0</v>
      </c>
      <c r="AI144" s="25">
        <f t="shared" si="63"/>
        <v>0</v>
      </c>
      <c r="AJ144" s="26">
        <f t="shared" si="73"/>
        <v>274727.27</v>
      </c>
      <c r="AK144" s="26">
        <f t="shared" si="64"/>
        <v>541714.28</v>
      </c>
      <c r="AL144" s="25">
        <f t="shared" si="64"/>
        <v>0</v>
      </c>
      <c r="AM144" s="25">
        <f t="shared" si="64"/>
        <v>0</v>
      </c>
      <c r="AN144" s="26">
        <f t="shared" si="74"/>
        <v>541714.28</v>
      </c>
      <c r="AO144" s="26">
        <v>106182.09</v>
      </c>
      <c r="AP144" s="26"/>
      <c r="AQ144" s="26"/>
      <c r="AR144" s="26">
        <f t="shared" si="75"/>
        <v>106182.09</v>
      </c>
      <c r="AS144" s="26">
        <v>74396.759999999995</v>
      </c>
      <c r="AT144" s="25"/>
      <c r="AU144" s="25"/>
      <c r="AV144" s="26">
        <f t="shared" si="65"/>
        <v>74396.759999999995</v>
      </c>
      <c r="AW144" s="26">
        <v>128466.02425717202</v>
      </c>
      <c r="AX144" s="25">
        <v>0</v>
      </c>
      <c r="AY144" s="25">
        <v>0</v>
      </c>
      <c r="AZ144" s="26">
        <f t="shared" si="54"/>
        <v>128466.02425717202</v>
      </c>
      <c r="BA144" s="26">
        <f t="shared" si="76"/>
        <v>309044.87425717199</v>
      </c>
      <c r="BB144" s="25">
        <f t="shared" si="76"/>
        <v>0</v>
      </c>
      <c r="BC144" s="25">
        <f t="shared" si="76"/>
        <v>0</v>
      </c>
      <c r="BD144" s="26">
        <f t="shared" si="55"/>
        <v>309044.87425717199</v>
      </c>
      <c r="BE144" s="26">
        <f>+VLOOKUP(B144,'[1]alocare L+AP'!B:M,12,0)</f>
        <v>108870.71790000002</v>
      </c>
      <c r="BF144" s="25"/>
      <c r="BG144" s="25"/>
      <c r="BH144" s="26">
        <f t="shared" si="56"/>
        <v>108870.71790000002</v>
      </c>
      <c r="BI144" s="26">
        <f>+VLOOKUP(B144,'[1]alocare L+AP'!B:N,13,0)</f>
        <v>97013.511000000013</v>
      </c>
      <c r="BJ144" s="25"/>
      <c r="BK144" s="25"/>
      <c r="BL144" s="26">
        <f t="shared" si="57"/>
        <v>97013.511000000013</v>
      </c>
      <c r="BM144" s="26">
        <f>+VLOOKUP(B144,'[1]alocare L+AP'!B:O,14,0)</f>
        <v>80651.982953188504</v>
      </c>
      <c r="BN144" s="25"/>
      <c r="BO144" s="25"/>
      <c r="BP144" s="26">
        <f t="shared" si="58"/>
        <v>80651.982953188504</v>
      </c>
      <c r="BQ144" s="26">
        <f t="shared" si="77"/>
        <v>286536.21185318858</v>
      </c>
      <c r="BR144" s="25">
        <f t="shared" si="77"/>
        <v>0</v>
      </c>
      <c r="BS144" s="25">
        <f t="shared" si="77"/>
        <v>0</v>
      </c>
      <c r="BT144" s="26">
        <f t="shared" si="59"/>
        <v>286536.21185318858</v>
      </c>
      <c r="BU144" s="26">
        <f t="shared" si="78"/>
        <v>595581.08611036057</v>
      </c>
      <c r="BV144" s="25">
        <f t="shared" si="79"/>
        <v>0</v>
      </c>
      <c r="BW144" s="25">
        <f t="shared" si="79"/>
        <v>0</v>
      </c>
      <c r="BX144" s="26">
        <f t="shared" si="60"/>
        <v>595581.08611036057</v>
      </c>
      <c r="BY144" s="26">
        <f t="shared" si="80"/>
        <v>1137295.3661103607</v>
      </c>
      <c r="BZ144" s="25">
        <f t="shared" si="80"/>
        <v>0</v>
      </c>
      <c r="CA144" s="25">
        <f t="shared" si="80"/>
        <v>0</v>
      </c>
      <c r="CB144" s="26">
        <f t="shared" si="61"/>
        <v>1137295.3661103607</v>
      </c>
    </row>
    <row r="145" spans="1:82" ht="15">
      <c r="A145" s="19">
        <v>137</v>
      </c>
      <c r="B145" s="53" t="s">
        <v>309</v>
      </c>
      <c r="C145" s="54" t="s">
        <v>59</v>
      </c>
      <c r="D145" s="55" t="s">
        <v>310</v>
      </c>
      <c r="E145" s="56">
        <v>45398.97</v>
      </c>
      <c r="F145" s="56">
        <v>4200</v>
      </c>
      <c r="G145" s="57"/>
      <c r="H145" s="22">
        <f t="shared" si="66"/>
        <v>49598.97</v>
      </c>
      <c r="I145" s="25">
        <v>68121.17</v>
      </c>
      <c r="J145" s="25">
        <v>6600</v>
      </c>
      <c r="K145" s="25"/>
      <c r="L145" s="26">
        <f t="shared" si="67"/>
        <v>74721.17</v>
      </c>
      <c r="M145" s="26">
        <v>57767.73</v>
      </c>
      <c r="N145" s="25">
        <v>9600</v>
      </c>
      <c r="O145" s="25"/>
      <c r="P145" s="26">
        <f t="shared" si="68"/>
        <v>67367.73000000001</v>
      </c>
      <c r="Q145" s="26">
        <f t="shared" si="62"/>
        <v>171287.87</v>
      </c>
      <c r="R145" s="25">
        <f t="shared" si="62"/>
        <v>20400</v>
      </c>
      <c r="S145" s="25">
        <f t="shared" si="62"/>
        <v>0</v>
      </c>
      <c r="T145" s="26">
        <f t="shared" si="69"/>
        <v>191687.87</v>
      </c>
      <c r="U145" s="26">
        <v>60884.99</v>
      </c>
      <c r="V145" s="25">
        <v>7900</v>
      </c>
      <c r="W145" s="25"/>
      <c r="X145" s="26">
        <f t="shared" si="70"/>
        <v>68784.989999999991</v>
      </c>
      <c r="Y145" s="26">
        <v>58056.51</v>
      </c>
      <c r="Z145" s="25">
        <v>7970</v>
      </c>
      <c r="AA145" s="25"/>
      <c r="AB145" s="26">
        <f t="shared" si="71"/>
        <v>66026.510000000009</v>
      </c>
      <c r="AC145" s="26">
        <v>57279.14</v>
      </c>
      <c r="AD145" s="25">
        <v>7920</v>
      </c>
      <c r="AE145" s="25"/>
      <c r="AF145" s="26">
        <f t="shared" si="72"/>
        <v>65199.14</v>
      </c>
      <c r="AG145" s="26">
        <f t="shared" si="63"/>
        <v>176220.64</v>
      </c>
      <c r="AH145" s="25">
        <f t="shared" si="63"/>
        <v>23790</v>
      </c>
      <c r="AI145" s="25">
        <f t="shared" si="63"/>
        <v>0</v>
      </c>
      <c r="AJ145" s="26">
        <f t="shared" si="73"/>
        <v>200010.64</v>
      </c>
      <c r="AK145" s="26">
        <f t="shared" si="64"/>
        <v>347508.51</v>
      </c>
      <c r="AL145" s="25">
        <f t="shared" si="64"/>
        <v>44190</v>
      </c>
      <c r="AM145" s="25">
        <f t="shared" si="64"/>
        <v>0</v>
      </c>
      <c r="AN145" s="26">
        <f t="shared" si="74"/>
        <v>391698.51</v>
      </c>
      <c r="AO145" s="26">
        <v>60106.86</v>
      </c>
      <c r="AP145" s="25">
        <v>13730</v>
      </c>
      <c r="AQ145" s="26"/>
      <c r="AR145" s="26">
        <f t="shared" si="75"/>
        <v>73836.86</v>
      </c>
      <c r="AS145" s="26">
        <v>53865.55</v>
      </c>
      <c r="AT145" s="25">
        <v>7220</v>
      </c>
      <c r="AU145" s="25"/>
      <c r="AV145" s="26">
        <f t="shared" si="65"/>
        <v>61085.55</v>
      </c>
      <c r="AW145" s="26">
        <v>63033.361513584881</v>
      </c>
      <c r="AX145" s="25">
        <v>11629.266933517138</v>
      </c>
      <c r="AY145" s="25">
        <v>0</v>
      </c>
      <c r="AZ145" s="26">
        <f t="shared" si="54"/>
        <v>74662.628447102019</v>
      </c>
      <c r="BA145" s="26">
        <f t="shared" si="76"/>
        <v>177005.77151358488</v>
      </c>
      <c r="BB145" s="25">
        <f t="shared" si="76"/>
        <v>32579.266933517138</v>
      </c>
      <c r="BC145" s="25">
        <f t="shared" si="76"/>
        <v>0</v>
      </c>
      <c r="BD145" s="26">
        <f t="shared" si="55"/>
        <v>209585.03844710201</v>
      </c>
      <c r="BE145" s="26">
        <f>+VLOOKUP(B145,'[1]alocare L+AP'!B:M,12,0)</f>
        <v>41877.985520000002</v>
      </c>
      <c r="BF145" s="25">
        <f>+VLOOKUP(B145,[1]ap!B:K,10,0)</f>
        <v>6341.2122800000006</v>
      </c>
      <c r="BG145" s="25"/>
      <c r="BH145" s="26">
        <f t="shared" si="56"/>
        <v>48219.197800000002</v>
      </c>
      <c r="BI145" s="26">
        <f>+VLOOKUP(B145,'[1]alocare L+AP'!B:N,13,0)</f>
        <v>37317.016799999998</v>
      </c>
      <c r="BJ145" s="25">
        <f>+VLOOKUP(B145,[1]ap!B:L,11,0)-0.01</f>
        <v>5650.5751999999993</v>
      </c>
      <c r="BK145" s="25"/>
      <c r="BL145" s="26">
        <f t="shared" si="57"/>
        <v>42967.591999999997</v>
      </c>
      <c r="BM145" s="26">
        <f>+VLOOKUP(B145,'[1]alocare L+AP'!B:O,14,0)</f>
        <v>31023.425209478803</v>
      </c>
      <c r="BN145" s="25">
        <f>+VLOOKUP(B145,[1]ap!B:M,12,0)</f>
        <v>4697.6023909282003</v>
      </c>
      <c r="BO145" s="25"/>
      <c r="BP145" s="26">
        <f t="shared" si="58"/>
        <v>35721.027600407004</v>
      </c>
      <c r="BQ145" s="26">
        <f t="shared" si="77"/>
        <v>110218.42752947879</v>
      </c>
      <c r="BR145" s="25">
        <f t="shared" si="77"/>
        <v>16689.3898709282</v>
      </c>
      <c r="BS145" s="25">
        <f t="shared" si="77"/>
        <v>0</v>
      </c>
      <c r="BT145" s="26">
        <f t="shared" si="59"/>
        <v>126907.81740040699</v>
      </c>
      <c r="BU145" s="26">
        <f t="shared" si="78"/>
        <v>287224.19904306368</v>
      </c>
      <c r="BV145" s="25">
        <f t="shared" si="79"/>
        <v>49268.656804445338</v>
      </c>
      <c r="BW145" s="25">
        <f t="shared" si="79"/>
        <v>0</v>
      </c>
      <c r="BX145" s="26">
        <f t="shared" si="60"/>
        <v>336492.855847509</v>
      </c>
      <c r="BY145" s="26">
        <f t="shared" si="80"/>
        <v>634732.70904306369</v>
      </c>
      <c r="BZ145" s="25">
        <f t="shared" si="80"/>
        <v>93458.656804445345</v>
      </c>
      <c r="CA145" s="25">
        <f t="shared" si="80"/>
        <v>0</v>
      </c>
      <c r="CB145" s="26">
        <f t="shared" si="61"/>
        <v>728191.36584750901</v>
      </c>
    </row>
    <row r="146" spans="1:82" ht="15">
      <c r="A146" s="19">
        <v>138</v>
      </c>
      <c r="B146" s="53" t="s">
        <v>311</v>
      </c>
      <c r="C146" s="54" t="s">
        <v>36</v>
      </c>
      <c r="D146" s="22" t="s">
        <v>312</v>
      </c>
      <c r="E146" s="23">
        <v>53418.559999999998</v>
      </c>
      <c r="F146" s="23"/>
      <c r="G146" s="24"/>
      <c r="H146" s="22">
        <f t="shared" si="66"/>
        <v>53418.559999999998</v>
      </c>
      <c r="I146" s="25">
        <v>54367.89</v>
      </c>
      <c r="J146" s="25"/>
      <c r="K146" s="25"/>
      <c r="L146" s="26">
        <f t="shared" si="67"/>
        <v>54367.89</v>
      </c>
      <c r="M146" s="26">
        <v>55492.14</v>
      </c>
      <c r="N146" s="25"/>
      <c r="O146" s="25"/>
      <c r="P146" s="26">
        <f t="shared" si="68"/>
        <v>55492.14</v>
      </c>
      <c r="Q146" s="26">
        <f t="shared" si="62"/>
        <v>163278.59</v>
      </c>
      <c r="R146" s="25">
        <f t="shared" si="62"/>
        <v>0</v>
      </c>
      <c r="S146" s="25">
        <f t="shared" si="62"/>
        <v>0</v>
      </c>
      <c r="T146" s="26">
        <f t="shared" si="69"/>
        <v>163278.59</v>
      </c>
      <c r="U146" s="26">
        <v>58973.14</v>
      </c>
      <c r="V146" s="25"/>
      <c r="W146" s="25"/>
      <c r="X146" s="26">
        <f t="shared" si="70"/>
        <v>58973.14</v>
      </c>
      <c r="Y146" s="26">
        <v>55599.72</v>
      </c>
      <c r="Z146" s="25"/>
      <c r="AA146" s="25"/>
      <c r="AB146" s="26">
        <f t="shared" si="71"/>
        <v>55599.72</v>
      </c>
      <c r="AC146" s="26">
        <v>55102.559999999998</v>
      </c>
      <c r="AD146" s="25"/>
      <c r="AE146" s="25"/>
      <c r="AF146" s="26">
        <f t="shared" si="72"/>
        <v>55102.559999999998</v>
      </c>
      <c r="AG146" s="26">
        <f t="shared" si="63"/>
        <v>169675.41999999998</v>
      </c>
      <c r="AH146" s="25">
        <f t="shared" si="63"/>
        <v>0</v>
      </c>
      <c r="AI146" s="25">
        <f t="shared" si="63"/>
        <v>0</v>
      </c>
      <c r="AJ146" s="26">
        <f t="shared" si="73"/>
        <v>169675.41999999998</v>
      </c>
      <c r="AK146" s="26">
        <f t="shared" si="64"/>
        <v>332954.01</v>
      </c>
      <c r="AL146" s="25">
        <f t="shared" si="64"/>
        <v>0</v>
      </c>
      <c r="AM146" s="25">
        <f t="shared" si="64"/>
        <v>0</v>
      </c>
      <c r="AN146" s="26">
        <f t="shared" si="74"/>
        <v>332954.01</v>
      </c>
      <c r="AO146" s="26">
        <v>64245.26</v>
      </c>
      <c r="AP146" s="26"/>
      <c r="AQ146" s="26"/>
      <c r="AR146" s="26">
        <f t="shared" si="75"/>
        <v>64245.26</v>
      </c>
      <c r="AS146" s="26">
        <v>66039.38</v>
      </c>
      <c r="AT146" s="25">
        <v>0</v>
      </c>
      <c r="AU146" s="25">
        <v>0</v>
      </c>
      <c r="AV146" s="26">
        <f t="shared" si="65"/>
        <v>66039.38</v>
      </c>
      <c r="AW146" s="26">
        <v>94668.604809250392</v>
      </c>
      <c r="AX146" s="25">
        <v>0</v>
      </c>
      <c r="AY146" s="25">
        <v>0</v>
      </c>
      <c r="AZ146" s="26">
        <f t="shared" si="54"/>
        <v>94668.604809250392</v>
      </c>
      <c r="BA146" s="26">
        <f t="shared" si="76"/>
        <v>224953.24480925041</v>
      </c>
      <c r="BB146" s="25">
        <f t="shared" si="76"/>
        <v>0</v>
      </c>
      <c r="BC146" s="25">
        <f t="shared" si="76"/>
        <v>0</v>
      </c>
      <c r="BD146" s="26">
        <f t="shared" si="55"/>
        <v>224953.24480925041</v>
      </c>
      <c r="BE146" s="26">
        <f>+VLOOKUP(B146,'[1]alocare L+AP'!B:M,12,0)</f>
        <v>80228.519780000002</v>
      </c>
      <c r="BF146" s="25"/>
      <c r="BG146" s="25"/>
      <c r="BH146" s="26">
        <f t="shared" si="56"/>
        <v>80228.519780000002</v>
      </c>
      <c r="BI146" s="26">
        <f>+VLOOKUP(B146,'[1]alocare L+AP'!B:N,13,0)</f>
        <v>71490.76019999999</v>
      </c>
      <c r="BJ146" s="25"/>
      <c r="BK146" s="25"/>
      <c r="BL146" s="26">
        <f t="shared" si="57"/>
        <v>71490.76019999999</v>
      </c>
      <c r="BM146" s="26">
        <f>+VLOOKUP(B146,'[1]alocare L+AP'!B:O,14,0)</f>
        <v>59433.696539040691</v>
      </c>
      <c r="BN146" s="25"/>
      <c r="BO146" s="25"/>
      <c r="BP146" s="26">
        <f t="shared" si="58"/>
        <v>59433.696539040691</v>
      </c>
      <c r="BQ146" s="26">
        <f t="shared" si="77"/>
        <v>211152.97651904068</v>
      </c>
      <c r="BR146" s="25">
        <f t="shared" si="77"/>
        <v>0</v>
      </c>
      <c r="BS146" s="25">
        <f t="shared" si="77"/>
        <v>0</v>
      </c>
      <c r="BT146" s="26">
        <f t="shared" si="59"/>
        <v>211152.97651904068</v>
      </c>
      <c r="BU146" s="26">
        <f t="shared" si="78"/>
        <v>436106.22132829111</v>
      </c>
      <c r="BV146" s="25">
        <f t="shared" si="79"/>
        <v>0</v>
      </c>
      <c r="BW146" s="25">
        <f t="shared" si="79"/>
        <v>0</v>
      </c>
      <c r="BX146" s="26">
        <f t="shared" si="60"/>
        <v>436106.22132829111</v>
      </c>
      <c r="BY146" s="26">
        <f t="shared" si="80"/>
        <v>769060.23132829112</v>
      </c>
      <c r="BZ146" s="25">
        <f t="shared" si="80"/>
        <v>0</v>
      </c>
      <c r="CA146" s="25">
        <f t="shared" si="80"/>
        <v>0</v>
      </c>
      <c r="CB146" s="26">
        <f t="shared" si="61"/>
        <v>769060.23132829112</v>
      </c>
    </row>
    <row r="147" spans="1:82" ht="15">
      <c r="A147" s="19">
        <v>139</v>
      </c>
      <c r="B147" s="53" t="s">
        <v>313</v>
      </c>
      <c r="C147" s="54" t="s">
        <v>314</v>
      </c>
      <c r="D147" s="22" t="s">
        <v>315</v>
      </c>
      <c r="E147" s="23"/>
      <c r="F147" s="23"/>
      <c r="G147" s="24"/>
      <c r="H147" s="22">
        <f t="shared" si="66"/>
        <v>0</v>
      </c>
      <c r="I147" s="25"/>
      <c r="J147" s="25"/>
      <c r="K147" s="25"/>
      <c r="L147" s="26">
        <f t="shared" si="67"/>
        <v>0</v>
      </c>
      <c r="M147" s="26"/>
      <c r="N147" s="25"/>
      <c r="O147" s="25"/>
      <c r="P147" s="26">
        <f t="shared" si="68"/>
        <v>0</v>
      </c>
      <c r="Q147" s="26">
        <f t="shared" si="62"/>
        <v>0</v>
      </c>
      <c r="R147" s="25">
        <f t="shared" si="62"/>
        <v>0</v>
      </c>
      <c r="S147" s="25">
        <f t="shared" si="62"/>
        <v>0</v>
      </c>
      <c r="T147" s="26">
        <f t="shared" si="69"/>
        <v>0</v>
      </c>
      <c r="U147" s="26"/>
      <c r="V147" s="25"/>
      <c r="W147" s="25"/>
      <c r="X147" s="26">
        <f t="shared" si="70"/>
        <v>0</v>
      </c>
      <c r="Y147" s="26"/>
      <c r="Z147" s="25"/>
      <c r="AA147" s="25"/>
      <c r="AB147" s="26">
        <f t="shared" si="71"/>
        <v>0</v>
      </c>
      <c r="AC147" s="26"/>
      <c r="AD147" s="25"/>
      <c r="AE147" s="25"/>
      <c r="AF147" s="26">
        <f t="shared" si="72"/>
        <v>0</v>
      </c>
      <c r="AG147" s="26">
        <f t="shared" si="63"/>
        <v>0</v>
      </c>
      <c r="AH147" s="25">
        <f t="shared" si="63"/>
        <v>0</v>
      </c>
      <c r="AI147" s="25">
        <f t="shared" si="63"/>
        <v>0</v>
      </c>
      <c r="AJ147" s="26">
        <f t="shared" si="73"/>
        <v>0</v>
      </c>
      <c r="AK147" s="26">
        <f t="shared" si="64"/>
        <v>0</v>
      </c>
      <c r="AL147" s="25">
        <f t="shared" si="64"/>
        <v>0</v>
      </c>
      <c r="AM147" s="25">
        <f t="shared" si="64"/>
        <v>0</v>
      </c>
      <c r="AN147" s="26">
        <f t="shared" si="74"/>
        <v>0</v>
      </c>
      <c r="AO147" s="26"/>
      <c r="AP147" s="26">
        <v>0</v>
      </c>
      <c r="AQ147" s="26">
        <v>0</v>
      </c>
      <c r="AR147" s="26">
        <f t="shared" si="75"/>
        <v>0</v>
      </c>
      <c r="AS147" s="26">
        <v>200847.45</v>
      </c>
      <c r="AT147" s="25">
        <v>2280</v>
      </c>
      <c r="AU147" s="25">
        <v>0</v>
      </c>
      <c r="AV147" s="26">
        <f t="shared" si="65"/>
        <v>203127.45</v>
      </c>
      <c r="AW147" s="26">
        <v>213358.75324910879</v>
      </c>
      <c r="AX147" s="25">
        <v>5057.6738353832006</v>
      </c>
      <c r="AY147" s="25">
        <v>0</v>
      </c>
      <c r="AZ147" s="26">
        <f t="shared" si="54"/>
        <v>218416.427084492</v>
      </c>
      <c r="BA147" s="26">
        <f t="shared" si="76"/>
        <v>414206.2032491088</v>
      </c>
      <c r="BB147" s="25">
        <f t="shared" si="76"/>
        <v>7337.6738353832006</v>
      </c>
      <c r="BC147" s="25">
        <f t="shared" si="76"/>
        <v>0</v>
      </c>
      <c r="BD147" s="26">
        <f t="shared" si="55"/>
        <v>421543.87708449201</v>
      </c>
      <c r="BE147" s="26">
        <f>+VLOOKUP(B147,'[1]alocare L+AP'!B:M,12,0)</f>
        <v>200125.35516000004</v>
      </c>
      <c r="BF147" s="25">
        <f>+VLOOKUP(B147,[1]ap!B:K,10,0)</f>
        <v>4286.2117400000006</v>
      </c>
      <c r="BG147" s="25"/>
      <c r="BH147" s="26">
        <f t="shared" si="56"/>
        <v>204411.56690000003</v>
      </c>
      <c r="BI147" s="26">
        <f>+VLOOKUP(B147,'[1]alocare L+AP'!B:N,13,0)</f>
        <v>178329.52439999999</v>
      </c>
      <c r="BJ147" s="25">
        <f>+VLOOKUP(B147,[1]ap!B:L,11,0)</f>
        <v>3819.3966000000005</v>
      </c>
      <c r="BK147" s="25"/>
      <c r="BL147" s="26">
        <f t="shared" si="57"/>
        <v>182148.921</v>
      </c>
      <c r="BM147" s="26">
        <f>+VLOOKUP(B147,'[1]alocare L+AP'!B:O,14,0)</f>
        <v>148253.88354369541</v>
      </c>
      <c r="BN147" s="25">
        <f>+VLOOKUP(B147,[1]ap!B:M,12,0)</f>
        <v>3175.2475124281004</v>
      </c>
      <c r="BO147" s="25"/>
      <c r="BP147" s="26">
        <f t="shared" si="58"/>
        <v>151429.1310561235</v>
      </c>
      <c r="BQ147" s="26">
        <f t="shared" si="77"/>
        <v>526708.76310369547</v>
      </c>
      <c r="BR147" s="25">
        <f t="shared" si="77"/>
        <v>11280.855852428102</v>
      </c>
      <c r="BS147" s="25">
        <f t="shared" si="77"/>
        <v>0</v>
      </c>
      <c r="BT147" s="26">
        <f t="shared" si="59"/>
        <v>537989.6189561236</v>
      </c>
      <c r="BU147" s="26">
        <f t="shared" si="78"/>
        <v>940914.96635280433</v>
      </c>
      <c r="BV147" s="25">
        <f t="shared" si="79"/>
        <v>18618.5296878113</v>
      </c>
      <c r="BW147" s="25">
        <f t="shared" si="79"/>
        <v>0</v>
      </c>
      <c r="BX147" s="26">
        <f t="shared" si="60"/>
        <v>959533.4960406156</v>
      </c>
      <c r="BY147" s="26">
        <f t="shared" si="80"/>
        <v>940914.96635280433</v>
      </c>
      <c r="BZ147" s="25">
        <f t="shared" si="80"/>
        <v>18618.5296878113</v>
      </c>
      <c r="CA147" s="25">
        <f t="shared" si="80"/>
        <v>0</v>
      </c>
      <c r="CB147" s="26">
        <f t="shared" si="61"/>
        <v>959533.4960406156</v>
      </c>
    </row>
    <row r="148" spans="1:82" ht="15">
      <c r="A148" s="19">
        <v>140</v>
      </c>
      <c r="B148" s="53" t="s">
        <v>316</v>
      </c>
      <c r="C148" s="54" t="s">
        <v>36</v>
      </c>
      <c r="D148" s="22" t="s">
        <v>317</v>
      </c>
      <c r="E148" s="23"/>
      <c r="F148" s="23"/>
      <c r="G148" s="24"/>
      <c r="H148" s="22">
        <f t="shared" si="66"/>
        <v>0</v>
      </c>
      <c r="I148" s="25"/>
      <c r="J148" s="25"/>
      <c r="K148" s="25"/>
      <c r="L148" s="26">
        <f t="shared" si="67"/>
        <v>0</v>
      </c>
      <c r="M148" s="26"/>
      <c r="N148" s="25"/>
      <c r="O148" s="25"/>
      <c r="P148" s="26">
        <f t="shared" si="68"/>
        <v>0</v>
      </c>
      <c r="Q148" s="26">
        <f t="shared" si="62"/>
        <v>0</v>
      </c>
      <c r="R148" s="25">
        <f t="shared" si="62"/>
        <v>0</v>
      </c>
      <c r="S148" s="25">
        <f t="shared" si="62"/>
        <v>0</v>
      </c>
      <c r="T148" s="26">
        <f t="shared" si="69"/>
        <v>0</v>
      </c>
      <c r="U148" s="26"/>
      <c r="V148" s="25"/>
      <c r="W148" s="25"/>
      <c r="X148" s="26">
        <f t="shared" si="70"/>
        <v>0</v>
      </c>
      <c r="Y148" s="26"/>
      <c r="Z148" s="25"/>
      <c r="AA148" s="25"/>
      <c r="AB148" s="26">
        <f t="shared" si="71"/>
        <v>0</v>
      </c>
      <c r="AC148" s="26"/>
      <c r="AD148" s="25"/>
      <c r="AE148" s="25"/>
      <c r="AF148" s="26">
        <f t="shared" si="72"/>
        <v>0</v>
      </c>
      <c r="AG148" s="26">
        <f t="shared" si="63"/>
        <v>0</v>
      </c>
      <c r="AH148" s="25">
        <f t="shared" si="63"/>
        <v>0</v>
      </c>
      <c r="AI148" s="25">
        <f t="shared" si="63"/>
        <v>0</v>
      </c>
      <c r="AJ148" s="26">
        <f t="shared" si="73"/>
        <v>0</v>
      </c>
      <c r="AK148" s="26">
        <f t="shared" si="64"/>
        <v>0</v>
      </c>
      <c r="AL148" s="25">
        <f t="shared" si="64"/>
        <v>0</v>
      </c>
      <c r="AM148" s="25">
        <f t="shared" si="64"/>
        <v>0</v>
      </c>
      <c r="AN148" s="26">
        <f t="shared" si="74"/>
        <v>0</v>
      </c>
      <c r="AO148" s="26"/>
      <c r="AP148" s="26">
        <v>0</v>
      </c>
      <c r="AQ148" s="26">
        <v>0</v>
      </c>
      <c r="AR148" s="26">
        <f t="shared" si="75"/>
        <v>0</v>
      </c>
      <c r="AS148" s="26">
        <v>359062.16</v>
      </c>
      <c r="AT148" s="25">
        <v>0</v>
      </c>
      <c r="AU148" s="25">
        <v>0</v>
      </c>
      <c r="AV148" s="26">
        <f t="shared" si="65"/>
        <v>359062.16</v>
      </c>
      <c r="AW148" s="26">
        <v>393323.76962323114</v>
      </c>
      <c r="AX148" s="25">
        <v>0</v>
      </c>
      <c r="AY148" s="25">
        <v>0</v>
      </c>
      <c r="AZ148" s="26">
        <f t="shared" si="54"/>
        <v>393323.76962323114</v>
      </c>
      <c r="BA148" s="26">
        <f t="shared" si="76"/>
        <v>752385.92962323106</v>
      </c>
      <c r="BB148" s="25">
        <f t="shared" si="76"/>
        <v>0</v>
      </c>
      <c r="BC148" s="25">
        <f t="shared" si="76"/>
        <v>0</v>
      </c>
      <c r="BD148" s="26">
        <f t="shared" si="55"/>
        <v>752385.92962323106</v>
      </c>
      <c r="BE148" s="26">
        <f>+VLOOKUP(B148,'[1]alocare L+AP'!B:M,12,0)</f>
        <v>333328.92034000001</v>
      </c>
      <c r="BF148" s="25"/>
      <c r="BG148" s="25"/>
      <c r="BH148" s="26">
        <f t="shared" si="56"/>
        <v>333328.92034000001</v>
      </c>
      <c r="BI148" s="26">
        <f>+VLOOKUP(B148,'[1]alocare L+AP'!B:N,13,0)</f>
        <v>297025.77059999999</v>
      </c>
      <c r="BJ148" s="25"/>
      <c r="BK148" s="25"/>
      <c r="BL148" s="26">
        <f t="shared" si="57"/>
        <v>297025.77059999999</v>
      </c>
      <c r="BM148" s="26">
        <f>+VLOOKUP(B148,'[1]alocare L+AP'!B:O,14,0)</f>
        <v>246931.7638353371</v>
      </c>
      <c r="BN148" s="25"/>
      <c r="BO148" s="25"/>
      <c r="BP148" s="26">
        <f t="shared" si="58"/>
        <v>246931.7638353371</v>
      </c>
      <c r="BQ148" s="26">
        <f t="shared" si="77"/>
        <v>877286.45477533713</v>
      </c>
      <c r="BR148" s="25">
        <f t="shared" si="77"/>
        <v>0</v>
      </c>
      <c r="BS148" s="25">
        <f t="shared" si="77"/>
        <v>0</v>
      </c>
      <c r="BT148" s="26">
        <f t="shared" si="59"/>
        <v>877286.45477533713</v>
      </c>
      <c r="BU148" s="26">
        <f t="shared" si="78"/>
        <v>1629672.3843985682</v>
      </c>
      <c r="BV148" s="25">
        <f t="shared" si="79"/>
        <v>0</v>
      </c>
      <c r="BW148" s="25">
        <f t="shared" si="79"/>
        <v>0</v>
      </c>
      <c r="BX148" s="26">
        <f t="shared" si="60"/>
        <v>1629672.3843985682</v>
      </c>
      <c r="BY148" s="26">
        <f t="shared" si="80"/>
        <v>1629672.3843985682</v>
      </c>
      <c r="BZ148" s="25">
        <f t="shared" si="80"/>
        <v>0</v>
      </c>
      <c r="CA148" s="25">
        <f t="shared" si="80"/>
        <v>0</v>
      </c>
      <c r="CB148" s="26">
        <f t="shared" si="61"/>
        <v>1629672.3843985682</v>
      </c>
    </row>
    <row r="149" spans="1:82" ht="15">
      <c r="A149" s="19">
        <v>141</v>
      </c>
      <c r="B149" s="53" t="s">
        <v>318</v>
      </c>
      <c r="C149" s="54" t="s">
        <v>36</v>
      </c>
      <c r="D149" s="22" t="s">
        <v>319</v>
      </c>
      <c r="E149" s="23"/>
      <c r="F149" s="23"/>
      <c r="G149" s="24"/>
      <c r="H149" s="22">
        <f t="shared" si="66"/>
        <v>0</v>
      </c>
      <c r="I149" s="25"/>
      <c r="J149" s="25"/>
      <c r="K149" s="25"/>
      <c r="L149" s="26">
        <f t="shared" si="67"/>
        <v>0</v>
      </c>
      <c r="M149" s="26"/>
      <c r="N149" s="25"/>
      <c r="O149" s="25"/>
      <c r="P149" s="26">
        <f t="shared" si="68"/>
        <v>0</v>
      </c>
      <c r="Q149" s="26">
        <f t="shared" si="62"/>
        <v>0</v>
      </c>
      <c r="R149" s="25">
        <f t="shared" si="62"/>
        <v>0</v>
      </c>
      <c r="S149" s="25">
        <f t="shared" si="62"/>
        <v>0</v>
      </c>
      <c r="T149" s="26">
        <f t="shared" si="69"/>
        <v>0</v>
      </c>
      <c r="U149" s="26"/>
      <c r="V149" s="25"/>
      <c r="W149" s="25"/>
      <c r="X149" s="26">
        <f t="shared" si="70"/>
        <v>0</v>
      </c>
      <c r="Y149" s="26"/>
      <c r="Z149" s="25"/>
      <c r="AA149" s="25"/>
      <c r="AB149" s="26">
        <f t="shared" si="71"/>
        <v>0</v>
      </c>
      <c r="AC149" s="26"/>
      <c r="AD149" s="25"/>
      <c r="AE149" s="25"/>
      <c r="AF149" s="26">
        <f t="shared" si="72"/>
        <v>0</v>
      </c>
      <c r="AG149" s="26">
        <f t="shared" si="63"/>
        <v>0</v>
      </c>
      <c r="AH149" s="25">
        <f t="shared" si="63"/>
        <v>0</v>
      </c>
      <c r="AI149" s="25">
        <f t="shared" si="63"/>
        <v>0</v>
      </c>
      <c r="AJ149" s="26">
        <f t="shared" si="73"/>
        <v>0</v>
      </c>
      <c r="AK149" s="26">
        <f t="shared" si="64"/>
        <v>0</v>
      </c>
      <c r="AL149" s="25">
        <f t="shared" si="64"/>
        <v>0</v>
      </c>
      <c r="AM149" s="25">
        <f t="shared" si="64"/>
        <v>0</v>
      </c>
      <c r="AN149" s="26">
        <f t="shared" si="74"/>
        <v>0</v>
      </c>
      <c r="AO149" s="26"/>
      <c r="AP149" s="26">
        <v>0</v>
      </c>
      <c r="AQ149" s="26">
        <v>0</v>
      </c>
      <c r="AR149" s="26">
        <f t="shared" si="75"/>
        <v>0</v>
      </c>
      <c r="AS149" s="26">
        <v>17702.57</v>
      </c>
      <c r="AT149" s="25"/>
      <c r="AU149" s="25"/>
      <c r="AV149" s="26">
        <f t="shared" si="65"/>
        <v>17702.57</v>
      </c>
      <c r="AW149" s="26">
        <v>57875.962939832796</v>
      </c>
      <c r="AX149" s="25">
        <v>0</v>
      </c>
      <c r="AY149" s="25">
        <v>0</v>
      </c>
      <c r="AZ149" s="26">
        <f t="shared" si="54"/>
        <v>57875.962939832796</v>
      </c>
      <c r="BA149" s="26">
        <f t="shared" si="76"/>
        <v>75578.532939832803</v>
      </c>
      <c r="BB149" s="25">
        <f t="shared" si="76"/>
        <v>0</v>
      </c>
      <c r="BC149" s="25">
        <f t="shared" si="76"/>
        <v>0</v>
      </c>
      <c r="BD149" s="26">
        <f t="shared" si="55"/>
        <v>75578.532939832803</v>
      </c>
      <c r="BE149" s="26">
        <f>+VLOOKUP(B149,'[1]alocare L+AP'!B:M,12,0)</f>
        <v>49047.96946</v>
      </c>
      <c r="BF149" s="25"/>
      <c r="BG149" s="25"/>
      <c r="BH149" s="26">
        <f t="shared" si="56"/>
        <v>49047.96946</v>
      </c>
      <c r="BI149" s="26">
        <f>+VLOOKUP(B149,'[1]alocare L+AP'!B:N,13,0)</f>
        <v>43706.111399999994</v>
      </c>
      <c r="BJ149" s="25"/>
      <c r="BK149" s="25"/>
      <c r="BL149" s="26">
        <f t="shared" si="57"/>
        <v>43706.111399999994</v>
      </c>
      <c r="BM149" s="26">
        <f>+VLOOKUP(B149,'[1]alocare L+AP'!B:O,14,0)</f>
        <v>36334.985872049896</v>
      </c>
      <c r="BN149" s="25"/>
      <c r="BO149" s="25"/>
      <c r="BP149" s="26">
        <f t="shared" si="58"/>
        <v>36334.985872049896</v>
      </c>
      <c r="BQ149" s="26">
        <f t="shared" si="77"/>
        <v>129089.06673204989</v>
      </c>
      <c r="BR149" s="25">
        <f t="shared" si="77"/>
        <v>0</v>
      </c>
      <c r="BS149" s="25">
        <f t="shared" si="77"/>
        <v>0</v>
      </c>
      <c r="BT149" s="26">
        <f t="shared" si="59"/>
        <v>129089.06673204989</v>
      </c>
      <c r="BU149" s="26">
        <f t="shared" si="78"/>
        <v>204667.59967188269</v>
      </c>
      <c r="BV149" s="25">
        <f t="shared" si="79"/>
        <v>0</v>
      </c>
      <c r="BW149" s="25">
        <f t="shared" si="79"/>
        <v>0</v>
      </c>
      <c r="BX149" s="26">
        <f t="shared" si="60"/>
        <v>204667.59967188269</v>
      </c>
      <c r="BY149" s="26">
        <f t="shared" si="80"/>
        <v>204667.59967188269</v>
      </c>
      <c r="BZ149" s="25">
        <f t="shared" si="80"/>
        <v>0</v>
      </c>
      <c r="CA149" s="25">
        <f t="shared" si="80"/>
        <v>0</v>
      </c>
      <c r="CB149" s="26">
        <f t="shared" si="61"/>
        <v>204667.59967188269</v>
      </c>
    </row>
    <row r="150" spans="1:82" ht="15">
      <c r="A150" s="19">
        <v>142</v>
      </c>
      <c r="B150" s="53" t="s">
        <v>320</v>
      </c>
      <c r="C150" s="54" t="s">
        <v>36</v>
      </c>
      <c r="D150" s="22" t="s">
        <v>321</v>
      </c>
      <c r="E150" s="23"/>
      <c r="F150" s="23"/>
      <c r="G150" s="24"/>
      <c r="H150" s="22">
        <f t="shared" si="66"/>
        <v>0</v>
      </c>
      <c r="I150" s="25"/>
      <c r="J150" s="25"/>
      <c r="K150" s="25"/>
      <c r="L150" s="26">
        <f t="shared" si="67"/>
        <v>0</v>
      </c>
      <c r="M150" s="26"/>
      <c r="N150" s="25"/>
      <c r="O150" s="25"/>
      <c r="P150" s="26">
        <f t="shared" si="68"/>
        <v>0</v>
      </c>
      <c r="Q150" s="26">
        <f t="shared" si="62"/>
        <v>0</v>
      </c>
      <c r="R150" s="25">
        <f t="shared" si="62"/>
        <v>0</v>
      </c>
      <c r="S150" s="25">
        <f t="shared" si="62"/>
        <v>0</v>
      </c>
      <c r="T150" s="26">
        <f t="shared" si="69"/>
        <v>0</v>
      </c>
      <c r="U150" s="26"/>
      <c r="V150" s="25"/>
      <c r="W150" s="25"/>
      <c r="X150" s="26">
        <f t="shared" si="70"/>
        <v>0</v>
      </c>
      <c r="Y150" s="26"/>
      <c r="Z150" s="25"/>
      <c r="AA150" s="25"/>
      <c r="AB150" s="26">
        <f t="shared" si="71"/>
        <v>0</v>
      </c>
      <c r="AC150" s="26"/>
      <c r="AD150" s="25"/>
      <c r="AE150" s="25"/>
      <c r="AF150" s="26">
        <f t="shared" si="72"/>
        <v>0</v>
      </c>
      <c r="AG150" s="26">
        <f t="shared" si="63"/>
        <v>0</v>
      </c>
      <c r="AH150" s="25">
        <f t="shared" si="63"/>
        <v>0</v>
      </c>
      <c r="AI150" s="25">
        <f t="shared" si="63"/>
        <v>0</v>
      </c>
      <c r="AJ150" s="26">
        <f t="shared" si="73"/>
        <v>0</v>
      </c>
      <c r="AK150" s="26">
        <f t="shared" si="64"/>
        <v>0</v>
      </c>
      <c r="AL150" s="25">
        <f t="shared" si="64"/>
        <v>0</v>
      </c>
      <c r="AM150" s="25">
        <f t="shared" si="64"/>
        <v>0</v>
      </c>
      <c r="AN150" s="26">
        <f t="shared" si="74"/>
        <v>0</v>
      </c>
      <c r="AO150" s="26"/>
      <c r="AP150" s="26">
        <v>0</v>
      </c>
      <c r="AQ150" s="26">
        <v>0</v>
      </c>
      <c r="AR150" s="26">
        <f t="shared" si="75"/>
        <v>0</v>
      </c>
      <c r="AS150" s="26">
        <v>48556.800000000003</v>
      </c>
      <c r="AT150" s="25"/>
      <c r="AU150" s="25"/>
      <c r="AV150" s="26">
        <f t="shared" si="65"/>
        <v>48556.800000000003</v>
      </c>
      <c r="AW150" s="26">
        <v>85271.003588063191</v>
      </c>
      <c r="AX150" s="25">
        <v>0</v>
      </c>
      <c r="AY150" s="25">
        <v>0</v>
      </c>
      <c r="AZ150" s="26">
        <f t="shared" si="54"/>
        <v>85271.003588063191</v>
      </c>
      <c r="BA150" s="26">
        <f t="shared" si="76"/>
        <v>133827.80358806319</v>
      </c>
      <c r="BB150" s="25">
        <f t="shared" si="76"/>
        <v>0</v>
      </c>
      <c r="BC150" s="25">
        <f t="shared" si="76"/>
        <v>0</v>
      </c>
      <c r="BD150" s="26">
        <f t="shared" si="55"/>
        <v>133827.80358806319</v>
      </c>
      <c r="BE150" s="26">
        <f>+VLOOKUP(B150,'[1]alocare L+AP'!B:M,12,0)</f>
        <v>72264.362739999997</v>
      </c>
      <c r="BF150" s="25"/>
      <c r="BG150" s="25"/>
      <c r="BH150" s="26">
        <f t="shared" si="56"/>
        <v>72264.362739999997</v>
      </c>
      <c r="BI150" s="26">
        <f>+VLOOKUP(B150,'[1]alocare L+AP'!B:N,13,0)</f>
        <v>64393.986599999997</v>
      </c>
      <c r="BJ150" s="25"/>
      <c r="BK150" s="25"/>
      <c r="BL150" s="26">
        <f t="shared" si="57"/>
        <v>64393.986599999997</v>
      </c>
      <c r="BM150" s="26">
        <f>+VLOOKUP(B150,'[1]alocare L+AP'!B:O,14,0)</f>
        <v>53533.808394493099</v>
      </c>
      <c r="BN150" s="25"/>
      <c r="BO150" s="25"/>
      <c r="BP150" s="26">
        <f t="shared" si="58"/>
        <v>53533.808394493099</v>
      </c>
      <c r="BQ150" s="26">
        <f t="shared" si="77"/>
        <v>190192.15773449308</v>
      </c>
      <c r="BR150" s="25">
        <f t="shared" si="77"/>
        <v>0</v>
      </c>
      <c r="BS150" s="25">
        <f t="shared" si="77"/>
        <v>0</v>
      </c>
      <c r="BT150" s="26">
        <f t="shared" si="59"/>
        <v>190192.15773449308</v>
      </c>
      <c r="BU150" s="26">
        <f t="shared" si="78"/>
        <v>324019.96132255625</v>
      </c>
      <c r="BV150" s="25">
        <f t="shared" si="79"/>
        <v>0</v>
      </c>
      <c r="BW150" s="25">
        <f t="shared" si="79"/>
        <v>0</v>
      </c>
      <c r="BX150" s="26">
        <f t="shared" si="60"/>
        <v>324019.96132255625</v>
      </c>
      <c r="BY150" s="26">
        <f t="shared" si="80"/>
        <v>324019.96132255625</v>
      </c>
      <c r="BZ150" s="25">
        <f t="shared" si="80"/>
        <v>0</v>
      </c>
      <c r="CA150" s="25">
        <f t="shared" si="80"/>
        <v>0</v>
      </c>
      <c r="CB150" s="26">
        <f t="shared" si="61"/>
        <v>324019.96132255625</v>
      </c>
    </row>
    <row r="151" spans="1:82" ht="15">
      <c r="A151" s="19">
        <v>143</v>
      </c>
      <c r="B151" s="53" t="s">
        <v>322</v>
      </c>
      <c r="C151" s="54" t="s">
        <v>36</v>
      </c>
      <c r="D151" s="22" t="s">
        <v>323</v>
      </c>
      <c r="E151" s="23"/>
      <c r="F151" s="23"/>
      <c r="G151" s="24"/>
      <c r="H151" s="22">
        <f t="shared" si="66"/>
        <v>0</v>
      </c>
      <c r="I151" s="25"/>
      <c r="J151" s="25"/>
      <c r="K151" s="25"/>
      <c r="L151" s="26">
        <f t="shared" si="67"/>
        <v>0</v>
      </c>
      <c r="M151" s="26"/>
      <c r="N151" s="25"/>
      <c r="O151" s="25"/>
      <c r="P151" s="26">
        <f t="shared" si="68"/>
        <v>0</v>
      </c>
      <c r="Q151" s="26">
        <f t="shared" si="62"/>
        <v>0</v>
      </c>
      <c r="R151" s="25">
        <f t="shared" si="62"/>
        <v>0</v>
      </c>
      <c r="S151" s="25">
        <f t="shared" si="62"/>
        <v>0</v>
      </c>
      <c r="T151" s="26">
        <f t="shared" si="69"/>
        <v>0</v>
      </c>
      <c r="U151" s="26"/>
      <c r="V151" s="25"/>
      <c r="W151" s="25"/>
      <c r="X151" s="26">
        <f t="shared" si="70"/>
        <v>0</v>
      </c>
      <c r="Y151" s="26"/>
      <c r="Z151" s="25"/>
      <c r="AA151" s="25"/>
      <c r="AB151" s="26">
        <f t="shared" si="71"/>
        <v>0</v>
      </c>
      <c r="AC151" s="26"/>
      <c r="AD151" s="25"/>
      <c r="AE151" s="25"/>
      <c r="AF151" s="26">
        <f t="shared" si="72"/>
        <v>0</v>
      </c>
      <c r="AG151" s="26">
        <f t="shared" si="63"/>
        <v>0</v>
      </c>
      <c r="AH151" s="25">
        <f t="shared" si="63"/>
        <v>0</v>
      </c>
      <c r="AI151" s="25">
        <f t="shared" si="63"/>
        <v>0</v>
      </c>
      <c r="AJ151" s="26">
        <f t="shared" si="73"/>
        <v>0</v>
      </c>
      <c r="AK151" s="26">
        <f t="shared" si="64"/>
        <v>0</v>
      </c>
      <c r="AL151" s="25">
        <f t="shared" si="64"/>
        <v>0</v>
      </c>
      <c r="AM151" s="25">
        <f t="shared" si="64"/>
        <v>0</v>
      </c>
      <c r="AN151" s="26">
        <f t="shared" si="74"/>
        <v>0</v>
      </c>
      <c r="AO151" s="26"/>
      <c r="AP151" s="26">
        <v>0</v>
      </c>
      <c r="AQ151" s="26">
        <v>0</v>
      </c>
      <c r="AR151" s="26">
        <f t="shared" si="75"/>
        <v>0</v>
      </c>
      <c r="AS151" s="26">
        <v>5113.01</v>
      </c>
      <c r="AT151" s="25"/>
      <c r="AU151" s="25"/>
      <c r="AV151" s="26">
        <f t="shared" si="65"/>
        <v>5113.01</v>
      </c>
      <c r="AW151" s="26">
        <v>46740.452918987197</v>
      </c>
      <c r="AX151" s="25">
        <v>0</v>
      </c>
      <c r="AY151" s="25">
        <v>0</v>
      </c>
      <c r="AZ151" s="26">
        <f t="shared" si="54"/>
        <v>46740.452918987197</v>
      </c>
      <c r="BA151" s="26">
        <f t="shared" si="76"/>
        <v>51853.462918987199</v>
      </c>
      <c r="BB151" s="25">
        <f t="shared" si="76"/>
        <v>0</v>
      </c>
      <c r="BC151" s="25">
        <f t="shared" si="76"/>
        <v>0</v>
      </c>
      <c r="BD151" s="26">
        <f t="shared" si="55"/>
        <v>51853.462918987199</v>
      </c>
      <c r="BE151" s="26">
        <f>+VLOOKUP(B151,'[1]alocare L+AP'!B:M,12,0)</f>
        <v>39610.992039999997</v>
      </c>
      <c r="BF151" s="25"/>
      <c r="BG151" s="25"/>
      <c r="BH151" s="26">
        <f t="shared" si="56"/>
        <v>39610.992039999997</v>
      </c>
      <c r="BI151" s="26">
        <f>+VLOOKUP(B151,'[1]alocare L+AP'!B:N,13,0)</f>
        <v>35296.923599999995</v>
      </c>
      <c r="BJ151" s="25"/>
      <c r="BK151" s="25"/>
      <c r="BL151" s="26">
        <f t="shared" si="57"/>
        <v>35296.923599999995</v>
      </c>
      <c r="BM151" s="26">
        <f>+VLOOKUP(B151,'[1]alocare L+AP'!B:O,14,0)</f>
        <v>29344.024880072597</v>
      </c>
      <c r="BN151" s="25"/>
      <c r="BO151" s="25"/>
      <c r="BP151" s="26">
        <f t="shared" si="58"/>
        <v>29344.024880072597</v>
      </c>
      <c r="BQ151" s="26">
        <f t="shared" si="77"/>
        <v>104251.94052007259</v>
      </c>
      <c r="BR151" s="25">
        <f t="shared" si="77"/>
        <v>0</v>
      </c>
      <c r="BS151" s="25">
        <f t="shared" si="77"/>
        <v>0</v>
      </c>
      <c r="BT151" s="26">
        <f t="shared" si="59"/>
        <v>104251.94052007259</v>
      </c>
      <c r="BU151" s="26">
        <f t="shared" si="78"/>
        <v>156105.4034390598</v>
      </c>
      <c r="BV151" s="25">
        <f t="shared" si="79"/>
        <v>0</v>
      </c>
      <c r="BW151" s="25">
        <f t="shared" si="79"/>
        <v>0</v>
      </c>
      <c r="BX151" s="26">
        <f t="shared" si="60"/>
        <v>156105.4034390598</v>
      </c>
      <c r="BY151" s="26">
        <f t="shared" si="80"/>
        <v>156105.4034390598</v>
      </c>
      <c r="BZ151" s="25">
        <f t="shared" si="80"/>
        <v>0</v>
      </c>
      <c r="CA151" s="25">
        <f t="shared" si="80"/>
        <v>0</v>
      </c>
      <c r="CB151" s="26">
        <f t="shared" si="61"/>
        <v>156105.4034390598</v>
      </c>
    </row>
    <row r="152" spans="1:82" ht="29.25">
      <c r="A152" s="19">
        <v>144</v>
      </c>
      <c r="B152" s="53" t="s">
        <v>324</v>
      </c>
      <c r="C152" s="54" t="s">
        <v>36</v>
      </c>
      <c r="D152" s="22" t="s">
        <v>325</v>
      </c>
      <c r="E152" s="23"/>
      <c r="F152" s="23"/>
      <c r="G152" s="24"/>
      <c r="H152" s="22">
        <f t="shared" si="66"/>
        <v>0</v>
      </c>
      <c r="I152" s="25"/>
      <c r="J152" s="25"/>
      <c r="K152" s="25"/>
      <c r="L152" s="26">
        <f t="shared" si="67"/>
        <v>0</v>
      </c>
      <c r="M152" s="26"/>
      <c r="N152" s="25"/>
      <c r="O152" s="25"/>
      <c r="P152" s="26">
        <f t="shared" si="68"/>
        <v>0</v>
      </c>
      <c r="Q152" s="26">
        <f t="shared" si="62"/>
        <v>0</v>
      </c>
      <c r="R152" s="25">
        <f t="shared" si="62"/>
        <v>0</v>
      </c>
      <c r="S152" s="25">
        <f t="shared" si="62"/>
        <v>0</v>
      </c>
      <c r="T152" s="26">
        <f t="shared" si="69"/>
        <v>0</v>
      </c>
      <c r="U152" s="26"/>
      <c r="V152" s="25"/>
      <c r="W152" s="25"/>
      <c r="X152" s="26">
        <f t="shared" si="70"/>
        <v>0</v>
      </c>
      <c r="Y152" s="26"/>
      <c r="Z152" s="25"/>
      <c r="AA152" s="25"/>
      <c r="AB152" s="26">
        <f t="shared" si="71"/>
        <v>0</v>
      </c>
      <c r="AC152" s="26"/>
      <c r="AD152" s="25"/>
      <c r="AE152" s="25"/>
      <c r="AF152" s="26">
        <f t="shared" si="72"/>
        <v>0</v>
      </c>
      <c r="AG152" s="26">
        <f t="shared" si="63"/>
        <v>0</v>
      </c>
      <c r="AH152" s="25">
        <f t="shared" si="63"/>
        <v>0</v>
      </c>
      <c r="AI152" s="25">
        <f t="shared" si="63"/>
        <v>0</v>
      </c>
      <c r="AJ152" s="26">
        <f t="shared" si="73"/>
        <v>0</v>
      </c>
      <c r="AK152" s="26">
        <f t="shared" si="64"/>
        <v>0</v>
      </c>
      <c r="AL152" s="25">
        <f t="shared" si="64"/>
        <v>0</v>
      </c>
      <c r="AM152" s="25">
        <f t="shared" si="64"/>
        <v>0</v>
      </c>
      <c r="AN152" s="26">
        <f t="shared" si="74"/>
        <v>0</v>
      </c>
      <c r="AO152" s="26"/>
      <c r="AP152" s="26">
        <v>0</v>
      </c>
      <c r="AQ152" s="26">
        <v>0</v>
      </c>
      <c r="AR152" s="26">
        <f t="shared" si="75"/>
        <v>0</v>
      </c>
      <c r="AS152" s="26">
        <v>26228.13</v>
      </c>
      <c r="AT152" s="25">
        <v>0</v>
      </c>
      <c r="AU152" s="25">
        <v>0</v>
      </c>
      <c r="AV152" s="26">
        <f t="shared" si="65"/>
        <v>26228.13</v>
      </c>
      <c r="AW152" s="26">
        <v>63121.946240336802</v>
      </c>
      <c r="AX152" s="25">
        <v>0</v>
      </c>
      <c r="AY152" s="25">
        <v>0</v>
      </c>
      <c r="AZ152" s="26">
        <f t="shared" si="54"/>
        <v>63121.946240336802</v>
      </c>
      <c r="BA152" s="26">
        <f t="shared" si="76"/>
        <v>89350.076240336799</v>
      </c>
      <c r="BB152" s="25">
        <f t="shared" si="76"/>
        <v>0</v>
      </c>
      <c r="BC152" s="25">
        <f t="shared" si="76"/>
        <v>0</v>
      </c>
      <c r="BD152" s="26">
        <f t="shared" si="55"/>
        <v>89350.076240336799</v>
      </c>
      <c r="BE152" s="26">
        <f>+VLOOKUP(B152,'[1]alocare L+AP'!B:M,12,0)</f>
        <v>53493.767260000008</v>
      </c>
      <c r="BF152" s="25"/>
      <c r="BG152" s="25"/>
      <c r="BH152" s="26">
        <f t="shared" si="56"/>
        <v>53493.767260000008</v>
      </c>
      <c r="BI152" s="26">
        <f>+VLOOKUP(B152,'[1]alocare L+AP'!B:N,13,0)</f>
        <v>47667.713400000001</v>
      </c>
      <c r="BJ152" s="25"/>
      <c r="BK152" s="25"/>
      <c r="BL152" s="26">
        <f t="shared" si="57"/>
        <v>47667.713400000001</v>
      </c>
      <c r="BM152" s="26">
        <f>+VLOOKUP(B152,'[1]alocare L+AP'!B:O,14,0)</f>
        <v>39628.4555514569</v>
      </c>
      <c r="BN152" s="25"/>
      <c r="BO152" s="25"/>
      <c r="BP152" s="26">
        <f t="shared" si="58"/>
        <v>39628.4555514569</v>
      </c>
      <c r="BQ152" s="26">
        <f t="shared" si="77"/>
        <v>140789.93621145689</v>
      </c>
      <c r="BR152" s="25">
        <f t="shared" si="77"/>
        <v>0</v>
      </c>
      <c r="BS152" s="25">
        <f t="shared" si="77"/>
        <v>0</v>
      </c>
      <c r="BT152" s="26">
        <f t="shared" si="59"/>
        <v>140789.93621145689</v>
      </c>
      <c r="BU152" s="26">
        <f t="shared" si="78"/>
        <v>230140.01245179371</v>
      </c>
      <c r="BV152" s="25">
        <f t="shared" si="79"/>
        <v>0</v>
      </c>
      <c r="BW152" s="25">
        <f t="shared" si="79"/>
        <v>0</v>
      </c>
      <c r="BX152" s="26">
        <f t="shared" si="60"/>
        <v>230140.01245179371</v>
      </c>
      <c r="BY152" s="26">
        <f t="shared" si="80"/>
        <v>230140.01245179371</v>
      </c>
      <c r="BZ152" s="25">
        <f t="shared" si="80"/>
        <v>0</v>
      </c>
      <c r="CA152" s="25">
        <f t="shared" si="80"/>
        <v>0</v>
      </c>
      <c r="CB152" s="26">
        <f t="shared" si="61"/>
        <v>230140.01245179371</v>
      </c>
    </row>
    <row r="153" spans="1:82" ht="15">
      <c r="A153" s="19">
        <v>145</v>
      </c>
      <c r="B153" s="53" t="s">
        <v>326</v>
      </c>
      <c r="C153" s="54" t="s">
        <v>51</v>
      </c>
      <c r="D153" s="22" t="s">
        <v>327</v>
      </c>
      <c r="E153" s="23"/>
      <c r="F153" s="23"/>
      <c r="G153" s="24"/>
      <c r="H153" s="22">
        <f t="shared" si="66"/>
        <v>0</v>
      </c>
      <c r="I153" s="25"/>
      <c r="J153" s="25"/>
      <c r="K153" s="25"/>
      <c r="L153" s="26">
        <f t="shared" si="67"/>
        <v>0</v>
      </c>
      <c r="M153" s="26"/>
      <c r="N153" s="25"/>
      <c r="O153" s="25"/>
      <c r="P153" s="26">
        <f t="shared" si="68"/>
        <v>0</v>
      </c>
      <c r="Q153" s="26">
        <f t="shared" si="62"/>
        <v>0</v>
      </c>
      <c r="R153" s="25">
        <f t="shared" si="62"/>
        <v>0</v>
      </c>
      <c r="S153" s="25">
        <f t="shared" si="62"/>
        <v>0</v>
      </c>
      <c r="T153" s="26">
        <f t="shared" si="69"/>
        <v>0</v>
      </c>
      <c r="U153" s="26"/>
      <c r="V153" s="25"/>
      <c r="W153" s="25"/>
      <c r="X153" s="26">
        <f t="shared" si="70"/>
        <v>0</v>
      </c>
      <c r="Y153" s="26"/>
      <c r="Z153" s="25"/>
      <c r="AA153" s="25"/>
      <c r="AB153" s="26">
        <f t="shared" si="71"/>
        <v>0</v>
      </c>
      <c r="AC153" s="26"/>
      <c r="AD153" s="25"/>
      <c r="AE153" s="25"/>
      <c r="AF153" s="26">
        <f t="shared" si="72"/>
        <v>0</v>
      </c>
      <c r="AG153" s="26">
        <f t="shared" si="63"/>
        <v>0</v>
      </c>
      <c r="AH153" s="25">
        <f t="shared" si="63"/>
        <v>0</v>
      </c>
      <c r="AI153" s="25">
        <f t="shared" si="63"/>
        <v>0</v>
      </c>
      <c r="AJ153" s="26">
        <f t="shared" si="73"/>
        <v>0</v>
      </c>
      <c r="AK153" s="26">
        <f t="shared" si="64"/>
        <v>0</v>
      </c>
      <c r="AL153" s="25">
        <f t="shared" si="64"/>
        <v>0</v>
      </c>
      <c r="AM153" s="25">
        <f t="shared" si="64"/>
        <v>0</v>
      </c>
      <c r="AN153" s="26">
        <f t="shared" si="74"/>
        <v>0</v>
      </c>
      <c r="AO153" s="26"/>
      <c r="AP153" s="26">
        <v>0</v>
      </c>
      <c r="AQ153" s="26">
        <v>0</v>
      </c>
      <c r="AR153" s="26">
        <f t="shared" si="75"/>
        <v>0</v>
      </c>
      <c r="AS153" s="26"/>
      <c r="AT153" s="25"/>
      <c r="AU153" s="25">
        <v>69565</v>
      </c>
      <c r="AV153" s="26">
        <f t="shared" si="65"/>
        <v>69565</v>
      </c>
      <c r="AW153" s="26">
        <v>0</v>
      </c>
      <c r="AX153" s="25">
        <v>0</v>
      </c>
      <c r="AY153" s="25">
        <v>81812.944838479641</v>
      </c>
      <c r="AZ153" s="26">
        <f t="shared" si="54"/>
        <v>81812.944838479641</v>
      </c>
      <c r="BA153" s="26">
        <f t="shared" si="76"/>
        <v>0</v>
      </c>
      <c r="BB153" s="25">
        <f t="shared" si="76"/>
        <v>0</v>
      </c>
      <c r="BC153" s="25">
        <f t="shared" si="76"/>
        <v>151377.94483847963</v>
      </c>
      <c r="BD153" s="26">
        <f t="shared" si="55"/>
        <v>151377.94483847963</v>
      </c>
      <c r="BE153" s="26"/>
      <c r="BF153" s="25"/>
      <c r="BG153" s="25">
        <f>+VLOOKUP(B153,'[1]alocare RX'!B:M,12,0)</f>
        <v>61123.967800000006</v>
      </c>
      <c r="BH153" s="26">
        <f t="shared" si="56"/>
        <v>61123.967800000006</v>
      </c>
      <c r="BI153" s="26"/>
      <c r="BJ153" s="25"/>
      <c r="BK153" s="25">
        <f>+VLOOKUP(B153,'[1]alocare RX'!B:N,13,0)</f>
        <v>54466.902000000002</v>
      </c>
      <c r="BL153" s="26">
        <f t="shared" si="57"/>
        <v>54466.902000000002</v>
      </c>
      <c r="BM153" s="26"/>
      <c r="BN153" s="25"/>
      <c r="BO153" s="25">
        <f>+VLOOKUP(B153,'[1]alocare RX'!B:O,14,0)</f>
        <v>45280.947017957005</v>
      </c>
      <c r="BP153" s="26">
        <f t="shared" si="58"/>
        <v>45280.947017957005</v>
      </c>
      <c r="BQ153" s="26">
        <f t="shared" si="77"/>
        <v>0</v>
      </c>
      <c r="BR153" s="25">
        <f t="shared" si="77"/>
        <v>0</v>
      </c>
      <c r="BS153" s="25">
        <f t="shared" si="77"/>
        <v>160871.81681795703</v>
      </c>
      <c r="BT153" s="26">
        <f t="shared" si="59"/>
        <v>160871.81681795703</v>
      </c>
      <c r="BU153" s="26">
        <f t="shared" si="78"/>
        <v>0</v>
      </c>
      <c r="BV153" s="25">
        <f t="shared" si="79"/>
        <v>0</v>
      </c>
      <c r="BW153" s="25">
        <f t="shared" si="79"/>
        <v>312249.76165643666</v>
      </c>
      <c r="BX153" s="26">
        <f t="shared" si="60"/>
        <v>312249.76165643666</v>
      </c>
      <c r="BY153" s="26">
        <f t="shared" si="80"/>
        <v>0</v>
      </c>
      <c r="BZ153" s="25">
        <f t="shared" si="80"/>
        <v>0</v>
      </c>
      <c r="CA153" s="25">
        <f t="shared" si="80"/>
        <v>312249.76165643666</v>
      </c>
      <c r="CB153" s="26">
        <f t="shared" si="61"/>
        <v>312249.76165643666</v>
      </c>
    </row>
    <row r="154" spans="1:82" ht="15">
      <c r="A154" s="19">
        <v>146</v>
      </c>
      <c r="B154" s="53" t="s">
        <v>328</v>
      </c>
      <c r="C154" s="54" t="s">
        <v>51</v>
      </c>
      <c r="D154" s="22" t="s">
        <v>329</v>
      </c>
      <c r="E154" s="23"/>
      <c r="F154" s="23"/>
      <c r="G154" s="24"/>
      <c r="H154" s="22">
        <f t="shared" si="66"/>
        <v>0</v>
      </c>
      <c r="I154" s="25"/>
      <c r="J154" s="25"/>
      <c r="K154" s="25"/>
      <c r="L154" s="26">
        <f t="shared" si="67"/>
        <v>0</v>
      </c>
      <c r="M154" s="26"/>
      <c r="N154" s="25"/>
      <c r="O154" s="25"/>
      <c r="P154" s="26">
        <f t="shared" si="68"/>
        <v>0</v>
      </c>
      <c r="Q154" s="26">
        <f t="shared" si="62"/>
        <v>0</v>
      </c>
      <c r="R154" s="25">
        <f t="shared" si="62"/>
        <v>0</v>
      </c>
      <c r="S154" s="25">
        <f t="shared" si="62"/>
        <v>0</v>
      </c>
      <c r="T154" s="26">
        <f t="shared" si="69"/>
        <v>0</v>
      </c>
      <c r="U154" s="26"/>
      <c r="V154" s="25"/>
      <c r="W154" s="25"/>
      <c r="X154" s="26">
        <f t="shared" si="70"/>
        <v>0</v>
      </c>
      <c r="Y154" s="26"/>
      <c r="Z154" s="25"/>
      <c r="AA154" s="25"/>
      <c r="AB154" s="26">
        <f t="shared" si="71"/>
        <v>0</v>
      </c>
      <c r="AC154" s="26"/>
      <c r="AD154" s="25"/>
      <c r="AE154" s="25"/>
      <c r="AF154" s="26">
        <f t="shared" si="72"/>
        <v>0</v>
      </c>
      <c r="AG154" s="26">
        <f t="shared" si="63"/>
        <v>0</v>
      </c>
      <c r="AH154" s="25">
        <f t="shared" si="63"/>
        <v>0</v>
      </c>
      <c r="AI154" s="25">
        <f t="shared" si="63"/>
        <v>0</v>
      </c>
      <c r="AJ154" s="26">
        <f t="shared" si="73"/>
        <v>0</v>
      </c>
      <c r="AK154" s="26">
        <f t="shared" si="64"/>
        <v>0</v>
      </c>
      <c r="AL154" s="25">
        <f t="shared" si="64"/>
        <v>0</v>
      </c>
      <c r="AM154" s="25">
        <f t="shared" si="64"/>
        <v>0</v>
      </c>
      <c r="AN154" s="26">
        <f t="shared" si="74"/>
        <v>0</v>
      </c>
      <c r="AO154" s="26"/>
      <c r="AP154" s="26">
        <v>0</v>
      </c>
      <c r="AQ154" s="26">
        <v>0</v>
      </c>
      <c r="AR154" s="26">
        <f t="shared" si="75"/>
        <v>0</v>
      </c>
      <c r="AS154" s="26"/>
      <c r="AT154" s="25"/>
      <c r="AU154" s="25">
        <v>95060</v>
      </c>
      <c r="AV154" s="26">
        <f t="shared" si="65"/>
        <v>95060</v>
      </c>
      <c r="AW154" s="26">
        <v>0</v>
      </c>
      <c r="AX154" s="25">
        <v>0</v>
      </c>
      <c r="AY154" s="25">
        <v>110134.85830681919</v>
      </c>
      <c r="AZ154" s="26">
        <f t="shared" ref="AZ154:AZ157" si="81">AW154+AX154+AY154</f>
        <v>110134.85830681919</v>
      </c>
      <c r="BA154" s="26">
        <f t="shared" si="76"/>
        <v>0</v>
      </c>
      <c r="BB154" s="25">
        <f t="shared" si="76"/>
        <v>0</v>
      </c>
      <c r="BC154" s="25">
        <f t="shared" si="76"/>
        <v>205194.85830681919</v>
      </c>
      <c r="BD154" s="26">
        <f t="shared" ref="BD154:BD157" si="82">BA154+BB154+BC154</f>
        <v>205194.85830681919</v>
      </c>
      <c r="BE154" s="26"/>
      <c r="BF154" s="25"/>
      <c r="BG154" s="25">
        <f>+VLOOKUP(B154,'[1]alocare RX'!B:M,12,0)</f>
        <v>93335.659440000003</v>
      </c>
      <c r="BH154" s="26">
        <f t="shared" ref="BH154:BH157" si="83">BE154+BF154+BG154</f>
        <v>93335.659440000003</v>
      </c>
      <c r="BI154" s="26"/>
      <c r="BJ154" s="25"/>
      <c r="BK154" s="25">
        <f>+VLOOKUP(B154,'[1]alocare RX'!B:N,13,0)</f>
        <v>83170.389599999995</v>
      </c>
      <c r="BL154" s="26">
        <f t="shared" ref="BL154:BL157" si="84">BI154+BJ154+BK154</f>
        <v>83170.389599999995</v>
      </c>
      <c r="BM154" s="26"/>
      <c r="BN154" s="25"/>
      <c r="BO154" s="25">
        <f>+VLOOKUP(B154,'[1]alocare RX'!B:O,14,0)</f>
        <v>69143.532432603592</v>
      </c>
      <c r="BP154" s="26">
        <f t="shared" ref="BP154:BP157" si="85">BM154+BN154+BO154</f>
        <v>69143.532432603592</v>
      </c>
      <c r="BQ154" s="26">
        <f t="shared" si="77"/>
        <v>0</v>
      </c>
      <c r="BR154" s="25">
        <f t="shared" si="77"/>
        <v>0</v>
      </c>
      <c r="BS154" s="25">
        <f t="shared" si="77"/>
        <v>245649.5814726036</v>
      </c>
      <c r="BT154" s="26">
        <f t="shared" ref="BT154:BT157" si="86">BQ154+BR154+BS154</f>
        <v>245649.5814726036</v>
      </c>
      <c r="BU154" s="26">
        <f t="shared" si="78"/>
        <v>0</v>
      </c>
      <c r="BV154" s="25">
        <f t="shared" si="79"/>
        <v>0</v>
      </c>
      <c r="BW154" s="25">
        <f t="shared" si="79"/>
        <v>450844.43977942283</v>
      </c>
      <c r="BX154" s="26">
        <f t="shared" ref="BX154:BX157" si="87">BU154+BV154+BW154</f>
        <v>450844.43977942283</v>
      </c>
      <c r="BY154" s="26">
        <f t="shared" si="80"/>
        <v>0</v>
      </c>
      <c r="BZ154" s="25">
        <f t="shared" si="80"/>
        <v>0</v>
      </c>
      <c r="CA154" s="25">
        <f t="shared" si="80"/>
        <v>450844.43977942283</v>
      </c>
      <c r="CB154" s="26">
        <f t="shared" ref="CB154:CB157" si="88">BY154+BZ154+CA154</f>
        <v>450844.43977942283</v>
      </c>
    </row>
    <row r="155" spans="1:82" ht="15">
      <c r="A155" s="19">
        <v>147</v>
      </c>
      <c r="B155" s="53" t="s">
        <v>330</v>
      </c>
      <c r="C155" s="54" t="s">
        <v>51</v>
      </c>
      <c r="D155" s="22" t="s">
        <v>331</v>
      </c>
      <c r="E155" s="23"/>
      <c r="F155" s="23"/>
      <c r="G155" s="24"/>
      <c r="H155" s="22">
        <f t="shared" si="66"/>
        <v>0</v>
      </c>
      <c r="I155" s="25"/>
      <c r="J155" s="25"/>
      <c r="K155" s="25"/>
      <c r="L155" s="26">
        <f t="shared" si="67"/>
        <v>0</v>
      </c>
      <c r="M155" s="26"/>
      <c r="N155" s="25"/>
      <c r="O155" s="25"/>
      <c r="P155" s="26">
        <f t="shared" si="68"/>
        <v>0</v>
      </c>
      <c r="Q155" s="26">
        <f t="shared" si="62"/>
        <v>0</v>
      </c>
      <c r="R155" s="25">
        <f t="shared" si="62"/>
        <v>0</v>
      </c>
      <c r="S155" s="25">
        <f t="shared" si="62"/>
        <v>0</v>
      </c>
      <c r="T155" s="26">
        <f t="shared" si="69"/>
        <v>0</v>
      </c>
      <c r="U155" s="26"/>
      <c r="V155" s="25"/>
      <c r="W155" s="25"/>
      <c r="X155" s="26">
        <f t="shared" si="70"/>
        <v>0</v>
      </c>
      <c r="Y155" s="26"/>
      <c r="Z155" s="25"/>
      <c r="AA155" s="25"/>
      <c r="AB155" s="26">
        <f t="shared" si="71"/>
        <v>0</v>
      </c>
      <c r="AC155" s="26"/>
      <c r="AD155" s="25"/>
      <c r="AE155" s="25"/>
      <c r="AF155" s="26">
        <f t="shared" si="72"/>
        <v>0</v>
      </c>
      <c r="AG155" s="26">
        <f t="shared" si="63"/>
        <v>0</v>
      </c>
      <c r="AH155" s="25">
        <f t="shared" si="63"/>
        <v>0</v>
      </c>
      <c r="AI155" s="25">
        <f t="shared" si="63"/>
        <v>0</v>
      </c>
      <c r="AJ155" s="26">
        <f t="shared" si="73"/>
        <v>0</v>
      </c>
      <c r="AK155" s="26">
        <f t="shared" si="64"/>
        <v>0</v>
      </c>
      <c r="AL155" s="25">
        <f t="shared" si="64"/>
        <v>0</v>
      </c>
      <c r="AM155" s="25">
        <f t="shared" si="64"/>
        <v>0</v>
      </c>
      <c r="AN155" s="26">
        <f t="shared" si="74"/>
        <v>0</v>
      </c>
      <c r="AO155" s="26"/>
      <c r="AP155" s="26">
        <v>0</v>
      </c>
      <c r="AQ155" s="26">
        <v>0</v>
      </c>
      <c r="AR155" s="26">
        <f t="shared" si="75"/>
        <v>0</v>
      </c>
      <c r="AS155" s="26">
        <v>0</v>
      </c>
      <c r="AT155" s="25">
        <v>0</v>
      </c>
      <c r="AU155" s="25">
        <v>116350</v>
      </c>
      <c r="AV155" s="26">
        <f t="shared" si="65"/>
        <v>116350</v>
      </c>
      <c r="AW155" s="26">
        <v>0</v>
      </c>
      <c r="AX155" s="25">
        <v>0</v>
      </c>
      <c r="AY155" s="25">
        <v>137026.79637992385</v>
      </c>
      <c r="AZ155" s="26">
        <f t="shared" si="81"/>
        <v>137026.79637992385</v>
      </c>
      <c r="BA155" s="26">
        <f t="shared" si="76"/>
        <v>0</v>
      </c>
      <c r="BB155" s="25">
        <f t="shared" si="76"/>
        <v>0</v>
      </c>
      <c r="BC155" s="25">
        <f t="shared" si="76"/>
        <v>253376.79637992385</v>
      </c>
      <c r="BD155" s="26">
        <f t="shared" si="82"/>
        <v>253376.79637992385</v>
      </c>
      <c r="BE155" s="26"/>
      <c r="BF155" s="25"/>
      <c r="BG155" s="25">
        <f>+VLOOKUP(B155,'[1]alocare RX'!B:M,12,0)</f>
        <v>102394.49286</v>
      </c>
      <c r="BH155" s="26">
        <f t="shared" si="83"/>
        <v>102394.49286</v>
      </c>
      <c r="BI155" s="26"/>
      <c r="BJ155" s="25"/>
      <c r="BK155" s="25">
        <f>+VLOOKUP(B155,'[1]alocare RX'!B:N,13,0)</f>
        <v>91242.617399999988</v>
      </c>
      <c r="BL155" s="26">
        <f t="shared" si="84"/>
        <v>91242.617399999988</v>
      </c>
      <c r="BM155" s="26"/>
      <c r="BN155" s="25"/>
      <c r="BO155" s="25">
        <f>+VLOOKUP(B155,'[1]alocare RX'!B:O,14,0)</f>
        <v>75854.362421220896</v>
      </c>
      <c r="BP155" s="26">
        <f t="shared" si="85"/>
        <v>75854.362421220896</v>
      </c>
      <c r="BQ155" s="26">
        <f t="shared" si="77"/>
        <v>0</v>
      </c>
      <c r="BR155" s="25">
        <f t="shared" si="77"/>
        <v>0</v>
      </c>
      <c r="BS155" s="25">
        <f t="shared" si="77"/>
        <v>269491.47268122085</v>
      </c>
      <c r="BT155" s="26">
        <f t="shared" si="86"/>
        <v>269491.47268122085</v>
      </c>
      <c r="BU155" s="26">
        <f t="shared" si="78"/>
        <v>0</v>
      </c>
      <c r="BV155" s="25">
        <f t="shared" si="79"/>
        <v>0</v>
      </c>
      <c r="BW155" s="25">
        <f t="shared" si="79"/>
        <v>522868.26906114467</v>
      </c>
      <c r="BX155" s="26">
        <f t="shared" si="87"/>
        <v>522868.26906114467</v>
      </c>
      <c r="BY155" s="26">
        <f t="shared" si="80"/>
        <v>0</v>
      </c>
      <c r="BZ155" s="25">
        <f t="shared" si="80"/>
        <v>0</v>
      </c>
      <c r="CA155" s="25">
        <f t="shared" si="80"/>
        <v>522868.26906114467</v>
      </c>
      <c r="CB155" s="26">
        <f t="shared" si="88"/>
        <v>522868.26906114467</v>
      </c>
    </row>
    <row r="156" spans="1:82" ht="29.25">
      <c r="A156" s="19">
        <v>148</v>
      </c>
      <c r="B156" s="53" t="s">
        <v>332</v>
      </c>
      <c r="C156" s="54" t="s">
        <v>51</v>
      </c>
      <c r="D156" s="22" t="s">
        <v>333</v>
      </c>
      <c r="E156" s="23"/>
      <c r="F156" s="23"/>
      <c r="G156" s="24"/>
      <c r="H156" s="22">
        <f t="shared" si="66"/>
        <v>0</v>
      </c>
      <c r="I156" s="25"/>
      <c r="J156" s="25"/>
      <c r="K156" s="25"/>
      <c r="L156" s="26">
        <f t="shared" si="67"/>
        <v>0</v>
      </c>
      <c r="M156" s="26"/>
      <c r="N156" s="25"/>
      <c r="O156" s="25"/>
      <c r="P156" s="26">
        <f t="shared" si="68"/>
        <v>0</v>
      </c>
      <c r="Q156" s="26">
        <f t="shared" si="62"/>
        <v>0</v>
      </c>
      <c r="R156" s="25">
        <f t="shared" si="62"/>
        <v>0</v>
      </c>
      <c r="S156" s="25">
        <f t="shared" si="62"/>
        <v>0</v>
      </c>
      <c r="T156" s="26">
        <f t="shared" si="69"/>
        <v>0</v>
      </c>
      <c r="U156" s="26"/>
      <c r="V156" s="25"/>
      <c r="W156" s="25"/>
      <c r="X156" s="26">
        <f t="shared" si="70"/>
        <v>0</v>
      </c>
      <c r="Y156" s="26"/>
      <c r="Z156" s="25"/>
      <c r="AA156" s="25"/>
      <c r="AB156" s="26">
        <f t="shared" si="71"/>
        <v>0</v>
      </c>
      <c r="AC156" s="26"/>
      <c r="AD156" s="25"/>
      <c r="AE156" s="25"/>
      <c r="AF156" s="26">
        <f t="shared" si="72"/>
        <v>0</v>
      </c>
      <c r="AG156" s="26">
        <f t="shared" si="63"/>
        <v>0</v>
      </c>
      <c r="AH156" s="25">
        <f t="shared" si="63"/>
        <v>0</v>
      </c>
      <c r="AI156" s="25">
        <f t="shared" si="63"/>
        <v>0</v>
      </c>
      <c r="AJ156" s="26">
        <f t="shared" si="73"/>
        <v>0</v>
      </c>
      <c r="AK156" s="26">
        <f t="shared" si="64"/>
        <v>0</v>
      </c>
      <c r="AL156" s="25">
        <f t="shared" si="64"/>
        <v>0</v>
      </c>
      <c r="AM156" s="25">
        <f t="shared" si="64"/>
        <v>0</v>
      </c>
      <c r="AN156" s="26">
        <f t="shared" si="74"/>
        <v>0</v>
      </c>
      <c r="AO156" s="26"/>
      <c r="AP156" s="26">
        <v>0</v>
      </c>
      <c r="AQ156" s="26">
        <v>0</v>
      </c>
      <c r="AR156" s="26">
        <f t="shared" si="75"/>
        <v>0</v>
      </c>
      <c r="AS156" s="26">
        <v>0</v>
      </c>
      <c r="AT156" s="25">
        <v>0</v>
      </c>
      <c r="AU156" s="25">
        <v>69650</v>
      </c>
      <c r="AV156" s="26">
        <f t="shared" si="65"/>
        <v>69650</v>
      </c>
      <c r="AW156" s="26">
        <v>0</v>
      </c>
      <c r="AX156" s="25">
        <v>0</v>
      </c>
      <c r="AY156" s="25">
        <v>81934.96719952031</v>
      </c>
      <c r="AZ156" s="26">
        <f t="shared" si="81"/>
        <v>81934.96719952031</v>
      </c>
      <c r="BA156" s="26">
        <f t="shared" si="76"/>
        <v>0</v>
      </c>
      <c r="BB156" s="25">
        <f t="shared" si="76"/>
        <v>0</v>
      </c>
      <c r="BC156" s="25">
        <f t="shared" si="76"/>
        <v>151584.96719952032</v>
      </c>
      <c r="BD156" s="26">
        <f t="shared" si="82"/>
        <v>151584.96719952032</v>
      </c>
      <c r="BE156" s="26"/>
      <c r="BF156" s="25"/>
      <c r="BG156" s="25">
        <f>+VLOOKUP(B156,'[1]alocare RX'!B:M,12,0)</f>
        <v>61217.346340000004</v>
      </c>
      <c r="BH156" s="26">
        <f t="shared" si="83"/>
        <v>61217.346340000004</v>
      </c>
      <c r="BI156" s="26"/>
      <c r="BJ156" s="25"/>
      <c r="BK156" s="25">
        <f>+VLOOKUP(B156,'[1]alocare RX'!B:N,13,0)</f>
        <v>54550.110599999993</v>
      </c>
      <c r="BL156" s="26">
        <f t="shared" si="84"/>
        <v>54550.110599999993</v>
      </c>
      <c r="BM156" s="26"/>
      <c r="BN156" s="25"/>
      <c r="BO156" s="25">
        <f>+VLOOKUP(B156,'[1]alocare RX'!B:O,14,0)</f>
        <v>45350.1223165271</v>
      </c>
      <c r="BP156" s="26">
        <f t="shared" si="85"/>
        <v>45350.1223165271</v>
      </c>
      <c r="BQ156" s="26">
        <f t="shared" si="77"/>
        <v>0</v>
      </c>
      <c r="BR156" s="25">
        <f t="shared" si="77"/>
        <v>0</v>
      </c>
      <c r="BS156" s="25">
        <f t="shared" si="77"/>
        <v>161117.5792565271</v>
      </c>
      <c r="BT156" s="26">
        <f t="shared" si="86"/>
        <v>161117.5792565271</v>
      </c>
      <c r="BU156" s="26">
        <f t="shared" si="78"/>
        <v>0</v>
      </c>
      <c r="BV156" s="25">
        <f t="shared" si="79"/>
        <v>0</v>
      </c>
      <c r="BW156" s="25">
        <f t="shared" si="79"/>
        <v>312702.54645604745</v>
      </c>
      <c r="BX156" s="26">
        <f t="shared" si="87"/>
        <v>312702.54645604745</v>
      </c>
      <c r="BY156" s="26">
        <f t="shared" si="80"/>
        <v>0</v>
      </c>
      <c r="BZ156" s="25">
        <f t="shared" si="80"/>
        <v>0</v>
      </c>
      <c r="CA156" s="25">
        <f t="shared" si="80"/>
        <v>312702.54645604745</v>
      </c>
      <c r="CB156" s="26">
        <f t="shared" si="88"/>
        <v>312702.54645604745</v>
      </c>
    </row>
    <row r="157" spans="1:82" ht="15">
      <c r="A157" s="19">
        <v>149</v>
      </c>
      <c r="B157" s="53" t="s">
        <v>334</v>
      </c>
      <c r="C157" s="54" t="s">
        <v>36</v>
      </c>
      <c r="D157" s="22" t="s">
        <v>335</v>
      </c>
      <c r="E157" s="23"/>
      <c r="F157" s="23"/>
      <c r="G157" s="24"/>
      <c r="H157" s="22">
        <f t="shared" si="66"/>
        <v>0</v>
      </c>
      <c r="I157" s="25"/>
      <c r="J157" s="25"/>
      <c r="K157" s="25"/>
      <c r="L157" s="26">
        <f t="shared" si="67"/>
        <v>0</v>
      </c>
      <c r="M157" s="26"/>
      <c r="N157" s="25"/>
      <c r="O157" s="25"/>
      <c r="P157" s="26">
        <f t="shared" si="68"/>
        <v>0</v>
      </c>
      <c r="Q157" s="26">
        <f t="shared" si="62"/>
        <v>0</v>
      </c>
      <c r="R157" s="25">
        <f t="shared" si="62"/>
        <v>0</v>
      </c>
      <c r="S157" s="25">
        <f t="shared" si="62"/>
        <v>0</v>
      </c>
      <c r="T157" s="26">
        <f t="shared" si="69"/>
        <v>0</v>
      </c>
      <c r="U157" s="26"/>
      <c r="V157" s="25"/>
      <c r="W157" s="25"/>
      <c r="X157" s="26">
        <f t="shared" si="70"/>
        <v>0</v>
      </c>
      <c r="Y157" s="26"/>
      <c r="Z157" s="25"/>
      <c r="AA157" s="25"/>
      <c r="AB157" s="26">
        <f t="shared" si="71"/>
        <v>0</v>
      </c>
      <c r="AC157" s="26"/>
      <c r="AD157" s="25"/>
      <c r="AE157" s="25"/>
      <c r="AF157" s="26">
        <f t="shared" si="72"/>
        <v>0</v>
      </c>
      <c r="AG157" s="26">
        <f t="shared" si="63"/>
        <v>0</v>
      </c>
      <c r="AH157" s="25">
        <f t="shared" si="63"/>
        <v>0</v>
      </c>
      <c r="AI157" s="25">
        <f t="shared" si="63"/>
        <v>0</v>
      </c>
      <c r="AJ157" s="26">
        <f t="shared" si="73"/>
        <v>0</v>
      </c>
      <c r="AK157" s="26">
        <f t="shared" si="64"/>
        <v>0</v>
      </c>
      <c r="AL157" s="25">
        <f t="shared" si="64"/>
        <v>0</v>
      </c>
      <c r="AM157" s="25">
        <f t="shared" si="64"/>
        <v>0</v>
      </c>
      <c r="AN157" s="26">
        <f t="shared" si="74"/>
        <v>0</v>
      </c>
      <c r="AO157" s="26"/>
      <c r="AP157" s="26">
        <v>0</v>
      </c>
      <c r="AQ157" s="26">
        <v>0</v>
      </c>
      <c r="AR157" s="26">
        <f t="shared" si="75"/>
        <v>0</v>
      </c>
      <c r="AS157" s="26">
        <v>3751.91</v>
      </c>
      <c r="AT157" s="25">
        <v>0</v>
      </c>
      <c r="AU157" s="25">
        <v>0</v>
      </c>
      <c r="AV157" s="26">
        <f t="shared" si="65"/>
        <v>3751.91</v>
      </c>
      <c r="AW157" s="26">
        <v>55790.5148078528</v>
      </c>
      <c r="AX157" s="25">
        <v>0</v>
      </c>
      <c r="AY157" s="25">
        <v>0</v>
      </c>
      <c r="AZ157" s="26">
        <f t="shared" si="81"/>
        <v>55790.5148078528</v>
      </c>
      <c r="BA157" s="26">
        <f t="shared" si="76"/>
        <v>59542.424807852803</v>
      </c>
      <c r="BB157" s="25">
        <f t="shared" si="76"/>
        <v>0</v>
      </c>
      <c r="BC157" s="25">
        <f t="shared" si="76"/>
        <v>0</v>
      </c>
      <c r="BD157" s="26">
        <f t="shared" si="82"/>
        <v>59542.424807852803</v>
      </c>
      <c r="BE157" s="26">
        <f>+VLOOKUP(B157,'[1]alocare L+AP'!B:M,12,0)-0.01</f>
        <v>47280.610960000005</v>
      </c>
      <c r="BF157" s="25"/>
      <c r="BG157" s="25"/>
      <c r="BH157" s="26">
        <f t="shared" si="83"/>
        <v>47280.610960000005</v>
      </c>
      <c r="BI157" s="26">
        <f>+VLOOKUP(B157,'[1]alocare L+AP'!B:N,13,0)</f>
        <v>42131.246400000004</v>
      </c>
      <c r="BJ157" s="25"/>
      <c r="BK157" s="25"/>
      <c r="BL157" s="26">
        <f t="shared" si="84"/>
        <v>42131.246400000004</v>
      </c>
      <c r="BM157" s="26">
        <f>+VLOOKUP(B157,'[1]alocare L+AP'!B:O,14,0)</f>
        <v>35025.725091522399</v>
      </c>
      <c r="BN157" s="25"/>
      <c r="BO157" s="25"/>
      <c r="BP157" s="26">
        <f t="shared" si="85"/>
        <v>35025.725091522399</v>
      </c>
      <c r="BQ157" s="26">
        <f t="shared" si="77"/>
        <v>124437.58245152241</v>
      </c>
      <c r="BR157" s="25">
        <f t="shared" si="77"/>
        <v>0</v>
      </c>
      <c r="BS157" s="25">
        <f t="shared" si="77"/>
        <v>0</v>
      </c>
      <c r="BT157" s="26">
        <f t="shared" si="86"/>
        <v>124437.58245152241</v>
      </c>
      <c r="BU157" s="26">
        <f t="shared" si="78"/>
        <v>183980.00725937521</v>
      </c>
      <c r="BV157" s="25">
        <f t="shared" si="79"/>
        <v>0</v>
      </c>
      <c r="BW157" s="25">
        <f t="shared" si="79"/>
        <v>0</v>
      </c>
      <c r="BX157" s="26">
        <f t="shared" si="87"/>
        <v>183980.00725937521</v>
      </c>
      <c r="BY157" s="26">
        <f t="shared" si="80"/>
        <v>183980.00725937521</v>
      </c>
      <c r="BZ157" s="25">
        <f t="shared" si="80"/>
        <v>0</v>
      </c>
      <c r="CA157" s="25">
        <f t="shared" si="80"/>
        <v>0</v>
      </c>
      <c r="CB157" s="26">
        <f t="shared" si="88"/>
        <v>183980.00725937521</v>
      </c>
    </row>
    <row r="158" spans="1:82" s="70" customFormat="1" ht="15.75">
      <c r="A158" s="65" t="s">
        <v>336</v>
      </c>
      <c r="B158" s="65"/>
      <c r="C158" s="65"/>
      <c r="D158" s="65"/>
      <c r="E158" s="66">
        <f>SUM(E9:E157)</f>
        <v>10847175.729999999</v>
      </c>
      <c r="F158" s="66">
        <f>SUM(F9:F157)</f>
        <v>300750</v>
      </c>
      <c r="G158" s="66">
        <f>SUM(G9:G157)</f>
        <v>5833370</v>
      </c>
      <c r="H158" s="66">
        <f>SUM(H9:H157)</f>
        <v>16981295.73</v>
      </c>
      <c r="I158" s="66">
        <f>SUM(I9:I157)</f>
        <v>11749608.63000001</v>
      </c>
      <c r="J158" s="67">
        <f t="shared" ref="J158:L158" si="89">SUM(J9:J157)</f>
        <v>333380</v>
      </c>
      <c r="K158" s="67">
        <f t="shared" si="89"/>
        <v>5934313</v>
      </c>
      <c r="L158" s="66">
        <f t="shared" si="89"/>
        <v>18017301.630000006</v>
      </c>
      <c r="M158" s="66">
        <f>SUM(M9:M157)</f>
        <v>11825342.040000008</v>
      </c>
      <c r="N158" s="67">
        <f t="shared" ref="N158:P158" si="90">SUM(N9:N157)</f>
        <v>342470</v>
      </c>
      <c r="O158" s="67">
        <f t="shared" si="90"/>
        <v>6022095</v>
      </c>
      <c r="P158" s="66">
        <f t="shared" si="90"/>
        <v>18189907.040000007</v>
      </c>
      <c r="Q158" s="66">
        <f>SUM(Q9:Q157)</f>
        <v>34422126.399999999</v>
      </c>
      <c r="R158" s="67">
        <f t="shared" ref="R158:T158" si="91">SUM(R9:R157)</f>
        <v>976600</v>
      </c>
      <c r="S158" s="67">
        <f t="shared" si="91"/>
        <v>17789778</v>
      </c>
      <c r="T158" s="66">
        <f t="shared" si="91"/>
        <v>53188504.400000006</v>
      </c>
      <c r="U158" s="66">
        <f>SUM(U9:U157)</f>
        <v>12456470.959999999</v>
      </c>
      <c r="V158" s="67">
        <f t="shared" ref="V158:X158" si="92">SUM(V9:V157)</f>
        <v>438880</v>
      </c>
      <c r="W158" s="67">
        <f t="shared" si="92"/>
        <v>6373676</v>
      </c>
      <c r="X158" s="66">
        <f t="shared" si="92"/>
        <v>19269026.960000008</v>
      </c>
      <c r="Y158" s="66">
        <f>SUM(Y9:Y157)</f>
        <v>11708760.880000006</v>
      </c>
      <c r="Z158" s="67">
        <f t="shared" ref="Z158:AB158" si="93">SUM(Z9:Z157)</f>
        <v>355990</v>
      </c>
      <c r="AA158" s="67">
        <f t="shared" si="93"/>
        <v>6066334</v>
      </c>
      <c r="AB158" s="66">
        <f t="shared" si="93"/>
        <v>18131084.88000001</v>
      </c>
      <c r="AC158" s="66">
        <f>SUM(AC9:AC157)</f>
        <v>11218706.484000001</v>
      </c>
      <c r="AD158" s="67">
        <f t="shared" ref="AD158:AF158" si="94">SUM(AD9:AD157)</f>
        <v>323250</v>
      </c>
      <c r="AE158" s="67">
        <f t="shared" si="94"/>
        <v>5700971</v>
      </c>
      <c r="AF158" s="66">
        <f t="shared" si="94"/>
        <v>17242927.483999994</v>
      </c>
      <c r="AG158" s="66">
        <f>SUM(AG9:AG157)</f>
        <v>35383938.324000016</v>
      </c>
      <c r="AH158" s="67">
        <f t="shared" ref="AH158:AJ158" si="95">SUM(AH9:AH157)</f>
        <v>1118120</v>
      </c>
      <c r="AI158" s="67">
        <f t="shared" si="95"/>
        <v>18140981</v>
      </c>
      <c r="AJ158" s="66">
        <f t="shared" si="95"/>
        <v>54643039.324000031</v>
      </c>
      <c r="AK158" s="66">
        <f>SUM(AK9:AK157)</f>
        <v>69806064.724000022</v>
      </c>
      <c r="AL158" s="67">
        <f t="shared" ref="AL158:AM158" si="96">SUM(AL9:AL157)</f>
        <v>2094720</v>
      </c>
      <c r="AM158" s="67">
        <f t="shared" si="96"/>
        <v>35930759</v>
      </c>
      <c r="AN158" s="66">
        <f>AK158+AL158+AM158</f>
        <v>107831543.72400002</v>
      </c>
      <c r="AO158" s="67">
        <f>SUM(AO9:AO157)</f>
        <v>12577780.869999999</v>
      </c>
      <c r="AP158" s="67">
        <f t="shared" ref="AP158:BD158" si="97">SUM(AP9:AP157)</f>
        <v>454210</v>
      </c>
      <c r="AQ158" s="67">
        <f t="shared" si="97"/>
        <v>6719333</v>
      </c>
      <c r="AR158" s="67">
        <f t="shared" si="97"/>
        <v>19751323.870000008</v>
      </c>
      <c r="AS158" s="67">
        <f t="shared" si="97"/>
        <v>11240557.510000005</v>
      </c>
      <c r="AT158" s="67">
        <f t="shared" si="97"/>
        <v>352790</v>
      </c>
      <c r="AU158" s="67">
        <f t="shared" si="97"/>
        <v>6050932</v>
      </c>
      <c r="AV158" s="67">
        <f t="shared" si="97"/>
        <v>17644279.510000002</v>
      </c>
      <c r="AW158" s="67">
        <f t="shared" si="97"/>
        <v>13726691.002349399</v>
      </c>
      <c r="AX158" s="67">
        <f>SUM(AX9:AX157)-0.01</f>
        <v>459581.07974935166</v>
      </c>
      <c r="AY158" s="67">
        <f t="shared" si="97"/>
        <v>6539874.4819590673</v>
      </c>
      <c r="AZ158" s="67">
        <f t="shared" si="97"/>
        <v>20726146.574057821</v>
      </c>
      <c r="BA158" s="67">
        <f t="shared" si="97"/>
        <v>37545029.382349409</v>
      </c>
      <c r="BB158" s="67">
        <f t="shared" si="97"/>
        <v>1266581.0897493521</v>
      </c>
      <c r="BC158" s="67">
        <f t="shared" si="97"/>
        <v>19310139.481959071</v>
      </c>
      <c r="BD158" s="67">
        <f t="shared" si="97"/>
        <v>58121749.954057857</v>
      </c>
      <c r="BE158" s="68">
        <f>SUM(BE9:BE157)</f>
        <v>10447937.47762</v>
      </c>
      <c r="BF158" s="68">
        <f>SUM(BF9:BF157)-0.01</f>
        <v>324676.00602000003</v>
      </c>
      <c r="BG158" s="68">
        <f>SUM(BG9:BG157)</f>
        <v>5244766.379999999</v>
      </c>
      <c r="BH158" s="67">
        <f t="shared" ref="BH158:CA158" si="98">SUM(BH9:BH157)</f>
        <v>16017379.873640003</v>
      </c>
      <c r="BI158" s="67">
        <f t="shared" si="98"/>
        <v>9310043.3058000039</v>
      </c>
      <c r="BJ158" s="67">
        <f>SUM(BJ9:BJ157)+0.01</f>
        <v>289315.26180000004</v>
      </c>
      <c r="BK158" s="67">
        <f t="shared" si="98"/>
        <v>4673554.2</v>
      </c>
      <c r="BL158" s="67">
        <f t="shared" si="98"/>
        <v>14272912.757600002</v>
      </c>
      <c r="BM158" s="67">
        <f t="shared" si="98"/>
        <v>7739885.3649655916</v>
      </c>
      <c r="BN158" s="67">
        <f t="shared" si="98"/>
        <v>240521.64819383627</v>
      </c>
      <c r="BO158" s="67">
        <f t="shared" si="98"/>
        <v>3885349.6774196997</v>
      </c>
      <c r="BP158" s="67">
        <f t="shared" si="98"/>
        <v>11865756.690579128</v>
      </c>
      <c r="BQ158" s="67">
        <f t="shared" si="98"/>
        <v>27497866.148385592</v>
      </c>
      <c r="BR158" s="67">
        <f t="shared" si="98"/>
        <v>854512.91601383651</v>
      </c>
      <c r="BS158" s="67">
        <f t="shared" si="98"/>
        <v>13803670.2574197</v>
      </c>
      <c r="BT158" s="67">
        <f t="shared" si="98"/>
        <v>42156049.321819127</v>
      </c>
      <c r="BU158" s="67">
        <f t="shared" si="98"/>
        <v>65042895.530734986</v>
      </c>
      <c r="BV158" s="67">
        <f t="shared" si="98"/>
        <v>2121094.0057631875</v>
      </c>
      <c r="BW158" s="67">
        <f t="shared" si="98"/>
        <v>33113809.739378762</v>
      </c>
      <c r="BX158" s="67">
        <f t="shared" si="98"/>
        <v>100277799.27587695</v>
      </c>
      <c r="BY158" s="67">
        <f t="shared" si="98"/>
        <v>134848960.25473493</v>
      </c>
      <c r="BZ158" s="67">
        <f t="shared" si="98"/>
        <v>4215814.0057631899</v>
      </c>
      <c r="CA158" s="67">
        <f t="shared" si="98"/>
        <v>69044568.73937878</v>
      </c>
      <c r="CB158" s="67">
        <f>SUM(CB9:CB157)+0.01</f>
        <v>208109343.00987691</v>
      </c>
      <c r="CC158" s="69"/>
      <c r="CD158" s="69"/>
    </row>
    <row r="159" spans="1:82" s="36" customFormat="1" ht="15">
      <c r="A159" s="29"/>
      <c r="B159" s="30" t="s">
        <v>337</v>
      </c>
      <c r="C159" s="32" t="s">
        <v>51</v>
      </c>
      <c r="D159" s="32" t="s">
        <v>338</v>
      </c>
      <c r="E159" s="33">
        <v>0</v>
      </c>
      <c r="F159" s="33">
        <v>0</v>
      </c>
      <c r="G159" s="34">
        <v>5803</v>
      </c>
      <c r="H159" s="32">
        <f t="shared" ref="H159" si="99">E159+F159+G159</f>
        <v>5803</v>
      </c>
      <c r="I159" s="35">
        <v>0</v>
      </c>
      <c r="J159" s="35">
        <v>0</v>
      </c>
      <c r="K159" s="35">
        <v>5813</v>
      </c>
      <c r="L159" s="35">
        <f t="shared" ref="L159" si="100">I159+J159+K159</f>
        <v>5813</v>
      </c>
      <c r="M159" s="35"/>
      <c r="N159" s="35"/>
      <c r="O159" s="35">
        <v>5824</v>
      </c>
      <c r="P159" s="35">
        <f t="shared" ref="P159" si="101">M159+N159+O159</f>
        <v>5824</v>
      </c>
      <c r="Q159" s="35">
        <f t="shared" ref="Q159:S165" si="102">E159+I159+M159</f>
        <v>0</v>
      </c>
      <c r="R159" s="35">
        <f t="shared" si="102"/>
        <v>0</v>
      </c>
      <c r="S159" s="35">
        <f t="shared" si="102"/>
        <v>17440</v>
      </c>
      <c r="T159" s="35">
        <f t="shared" ref="T159" si="103">Q159+R159+S159</f>
        <v>17440</v>
      </c>
      <c r="U159" s="35">
        <v>0</v>
      </c>
      <c r="V159" s="35">
        <v>0</v>
      </c>
      <c r="W159" s="35">
        <v>0</v>
      </c>
      <c r="X159" s="35">
        <f t="shared" ref="X159" si="104">U159+V159+W159</f>
        <v>0</v>
      </c>
      <c r="Y159" s="35"/>
      <c r="Z159" s="35"/>
      <c r="AA159" s="35"/>
      <c r="AB159" s="35">
        <f t="shared" ref="AB159" si="105">Y159+Z159+AA159</f>
        <v>0</v>
      </c>
      <c r="AC159" s="35"/>
      <c r="AD159" s="35"/>
      <c r="AE159" s="35"/>
      <c r="AF159" s="35">
        <f t="shared" ref="AF159" si="106">AC159+AD159+AE159</f>
        <v>0</v>
      </c>
      <c r="AG159" s="35">
        <f t="shared" ref="AG159:AI165" si="107">U159+Y159+AC159</f>
        <v>0</v>
      </c>
      <c r="AH159" s="35">
        <f t="shared" si="107"/>
        <v>0</v>
      </c>
      <c r="AI159" s="35">
        <f t="shared" si="107"/>
        <v>0</v>
      </c>
      <c r="AJ159" s="35">
        <f t="shared" ref="AJ159" si="108">AG159+AH159+AI159</f>
        <v>0</v>
      </c>
      <c r="AK159" s="35">
        <f t="shared" ref="AK159:AM165" si="109">Q159+AG159</f>
        <v>0</v>
      </c>
      <c r="AL159" s="35">
        <f t="shared" si="109"/>
        <v>0</v>
      </c>
      <c r="AM159" s="35">
        <f t="shared" si="109"/>
        <v>17440</v>
      </c>
      <c r="AN159" s="35">
        <f t="shared" ref="AN159" si="110">AK159+AL159+AM159</f>
        <v>17440</v>
      </c>
      <c r="AO159" s="35">
        <v>0</v>
      </c>
      <c r="AP159" s="35">
        <v>0</v>
      </c>
      <c r="AQ159" s="35">
        <v>0</v>
      </c>
      <c r="AR159" s="35">
        <f t="shared" ref="AR159" si="111">AO159+AP159+AQ159</f>
        <v>0</v>
      </c>
      <c r="AS159" s="35"/>
      <c r="AT159" s="35"/>
      <c r="AU159" s="35"/>
      <c r="AV159" s="35">
        <v>0</v>
      </c>
      <c r="AW159" s="35"/>
      <c r="AX159" s="35"/>
      <c r="AY159" s="35"/>
      <c r="AZ159" s="35">
        <v>0</v>
      </c>
      <c r="BA159" s="35"/>
      <c r="BB159" s="35"/>
      <c r="BC159" s="35"/>
      <c r="BD159" s="35">
        <v>0</v>
      </c>
      <c r="BE159" s="35"/>
      <c r="BF159" s="35"/>
      <c r="BG159" s="35"/>
      <c r="BH159" s="35">
        <v>0</v>
      </c>
      <c r="BI159" s="35"/>
      <c r="BJ159" s="35"/>
      <c r="BK159" s="35"/>
      <c r="BL159" s="35">
        <v>0</v>
      </c>
      <c r="BM159" s="35"/>
      <c r="BN159" s="35"/>
      <c r="BO159" s="35"/>
      <c r="BP159" s="35">
        <v>0</v>
      </c>
      <c r="BQ159" s="35"/>
      <c r="BR159" s="35"/>
      <c r="BS159" s="35"/>
      <c r="BT159" s="35">
        <v>0</v>
      </c>
      <c r="BU159" s="35">
        <v>0</v>
      </c>
      <c r="BV159" s="35"/>
      <c r="BW159" s="35"/>
      <c r="BX159" s="35">
        <v>0</v>
      </c>
      <c r="BY159" s="35">
        <v>0</v>
      </c>
      <c r="BZ159" s="35">
        <v>0</v>
      </c>
      <c r="CA159" s="35">
        <v>17440</v>
      </c>
      <c r="CB159" s="35">
        <v>17440</v>
      </c>
    </row>
    <row r="160" spans="1:82" s="36" customFormat="1" ht="15">
      <c r="A160" s="29"/>
      <c r="B160" s="30" t="s">
        <v>339</v>
      </c>
      <c r="C160" s="32" t="s">
        <v>59</v>
      </c>
      <c r="D160" s="32" t="s">
        <v>340</v>
      </c>
      <c r="E160" s="33">
        <v>165202.73000000001</v>
      </c>
      <c r="F160" s="33">
        <v>600</v>
      </c>
      <c r="G160" s="34">
        <v>0</v>
      </c>
      <c r="H160" s="32">
        <f>E160+F160+G160</f>
        <v>165802.73000000001</v>
      </c>
      <c r="I160" s="35">
        <v>166263.23000000001</v>
      </c>
      <c r="J160" s="35">
        <v>840</v>
      </c>
      <c r="K160" s="35">
        <v>0</v>
      </c>
      <c r="L160" s="35">
        <f>I160+J160+K160</f>
        <v>167103.23000000001</v>
      </c>
      <c r="M160" s="35">
        <v>169733.77</v>
      </c>
      <c r="N160" s="35">
        <v>720</v>
      </c>
      <c r="O160" s="35">
        <v>0</v>
      </c>
      <c r="P160" s="35">
        <f>M160+N160+O160</f>
        <v>170453.77</v>
      </c>
      <c r="Q160" s="35">
        <f t="shared" si="102"/>
        <v>501199.73</v>
      </c>
      <c r="R160" s="35">
        <f t="shared" si="102"/>
        <v>2160</v>
      </c>
      <c r="S160" s="35">
        <f t="shared" si="102"/>
        <v>0</v>
      </c>
      <c r="T160" s="35">
        <f>Q160+R160+S160</f>
        <v>503359.73</v>
      </c>
      <c r="U160" s="35">
        <v>184109.07</v>
      </c>
      <c r="V160" s="35">
        <v>1040</v>
      </c>
      <c r="W160" s="35">
        <v>0</v>
      </c>
      <c r="X160" s="35">
        <f>U160+V160+W160</f>
        <v>185149.07</v>
      </c>
      <c r="Y160" s="35">
        <v>169240.03</v>
      </c>
      <c r="Z160" s="35">
        <v>1000</v>
      </c>
      <c r="AA160" s="35">
        <v>0</v>
      </c>
      <c r="AB160" s="35">
        <f>Y160+Z160+AA160</f>
        <v>170240.03</v>
      </c>
      <c r="AC160" s="35">
        <v>0</v>
      </c>
      <c r="AD160" s="35">
        <v>0</v>
      </c>
      <c r="AE160" s="35">
        <v>0</v>
      </c>
      <c r="AF160" s="35">
        <f>AC160+AD160+AE160</f>
        <v>0</v>
      </c>
      <c r="AG160" s="35">
        <f t="shared" si="107"/>
        <v>353349.1</v>
      </c>
      <c r="AH160" s="35">
        <f t="shared" si="107"/>
        <v>2040</v>
      </c>
      <c r="AI160" s="35">
        <f t="shared" si="107"/>
        <v>0</v>
      </c>
      <c r="AJ160" s="35">
        <f>AG160+AH160+AI160</f>
        <v>355389.1</v>
      </c>
      <c r="AK160" s="35">
        <f t="shared" si="109"/>
        <v>854548.83</v>
      </c>
      <c r="AL160" s="35">
        <f t="shared" si="109"/>
        <v>4200</v>
      </c>
      <c r="AM160" s="35">
        <f t="shared" si="109"/>
        <v>0</v>
      </c>
      <c r="AN160" s="35">
        <f>AK160+AL160+AM160</f>
        <v>858748.83</v>
      </c>
      <c r="AO160" s="35">
        <v>0</v>
      </c>
      <c r="AP160" s="35">
        <v>0</v>
      </c>
      <c r="AQ160" s="35">
        <v>0</v>
      </c>
      <c r="AR160" s="35">
        <f>AO160+AP160+AQ160</f>
        <v>0</v>
      </c>
      <c r="AS160" s="35"/>
      <c r="AT160" s="35"/>
      <c r="AU160" s="35"/>
      <c r="AV160" s="35">
        <v>0</v>
      </c>
      <c r="AW160" s="35"/>
      <c r="AX160" s="35"/>
      <c r="AY160" s="35"/>
      <c r="AZ160" s="35">
        <v>0</v>
      </c>
      <c r="BA160" s="35"/>
      <c r="BB160" s="35"/>
      <c r="BC160" s="35"/>
      <c r="BD160" s="35">
        <v>0</v>
      </c>
      <c r="BE160" s="35"/>
      <c r="BF160" s="35"/>
      <c r="BG160" s="35"/>
      <c r="BH160" s="35">
        <v>0</v>
      </c>
      <c r="BI160" s="35"/>
      <c r="BJ160" s="35"/>
      <c r="BK160" s="35"/>
      <c r="BL160" s="35">
        <v>0</v>
      </c>
      <c r="BM160" s="35"/>
      <c r="BN160" s="35"/>
      <c r="BO160" s="35"/>
      <c r="BP160" s="35">
        <v>0</v>
      </c>
      <c r="BQ160" s="35"/>
      <c r="BR160" s="35"/>
      <c r="BS160" s="35"/>
      <c r="BT160" s="35">
        <v>0</v>
      </c>
      <c r="BU160" s="35">
        <v>0</v>
      </c>
      <c r="BV160" s="35"/>
      <c r="BW160" s="35"/>
      <c r="BX160" s="35">
        <v>0</v>
      </c>
      <c r="BY160" s="35">
        <v>854548.83</v>
      </c>
      <c r="BZ160" s="35">
        <v>4200</v>
      </c>
      <c r="CA160" s="35">
        <v>0</v>
      </c>
      <c r="CB160" s="35">
        <v>858748.83</v>
      </c>
    </row>
    <row r="161" spans="1:80" s="36" customFormat="1" ht="15">
      <c r="A161" s="29"/>
      <c r="B161" s="30" t="s">
        <v>341</v>
      </c>
      <c r="C161" s="32" t="s">
        <v>59</v>
      </c>
      <c r="D161" s="32" t="s">
        <v>342</v>
      </c>
      <c r="E161" s="33">
        <v>69807.88</v>
      </c>
      <c r="F161" s="33">
        <v>3120</v>
      </c>
      <c r="G161" s="34"/>
      <c r="H161" s="32">
        <f>E161+F161+G161</f>
        <v>72927.88</v>
      </c>
      <c r="I161" s="35">
        <v>115869.17</v>
      </c>
      <c r="J161" s="35">
        <v>4400</v>
      </c>
      <c r="K161" s="35"/>
      <c r="L161" s="35">
        <f>I161+J161+K161</f>
        <v>120269.17</v>
      </c>
      <c r="M161" s="35">
        <v>106163.01</v>
      </c>
      <c r="N161" s="35">
        <v>4440</v>
      </c>
      <c r="O161" s="35">
        <v>0</v>
      </c>
      <c r="P161" s="35">
        <f>M161+N161+O161</f>
        <v>110603.01</v>
      </c>
      <c r="Q161" s="35">
        <f t="shared" si="102"/>
        <v>291840.06</v>
      </c>
      <c r="R161" s="35">
        <f t="shared" si="102"/>
        <v>11960</v>
      </c>
      <c r="S161" s="35">
        <f t="shared" si="102"/>
        <v>0</v>
      </c>
      <c r="T161" s="35">
        <f>Q161+R161+S161</f>
        <v>303800.06</v>
      </c>
      <c r="U161" s="35">
        <v>72642.61</v>
      </c>
      <c r="V161" s="35">
        <v>3880</v>
      </c>
      <c r="W161" s="35">
        <v>0</v>
      </c>
      <c r="X161" s="35">
        <f>U161+V161+W161</f>
        <v>76522.61</v>
      </c>
      <c r="Y161" s="35">
        <v>130628.45</v>
      </c>
      <c r="Z161" s="35">
        <v>3320</v>
      </c>
      <c r="AA161" s="35">
        <v>0</v>
      </c>
      <c r="AB161" s="35">
        <f>Y161+Z161+AA161</f>
        <v>133948.45000000001</v>
      </c>
      <c r="AC161" s="35"/>
      <c r="AD161" s="35"/>
      <c r="AE161" s="35"/>
      <c r="AF161" s="35">
        <f>AC161+AD161+AE161</f>
        <v>0</v>
      </c>
      <c r="AG161" s="35">
        <f t="shared" si="107"/>
        <v>203271.06</v>
      </c>
      <c r="AH161" s="35">
        <f t="shared" si="107"/>
        <v>7200</v>
      </c>
      <c r="AI161" s="35">
        <f t="shared" si="107"/>
        <v>0</v>
      </c>
      <c r="AJ161" s="35">
        <f>AG161+AH161+AI161</f>
        <v>210471.06</v>
      </c>
      <c r="AK161" s="35">
        <f t="shared" si="109"/>
        <v>495111.12</v>
      </c>
      <c r="AL161" s="35">
        <f t="shared" si="109"/>
        <v>19160</v>
      </c>
      <c r="AM161" s="35">
        <f t="shared" si="109"/>
        <v>0</v>
      </c>
      <c r="AN161" s="35">
        <f>AK161+AL161+AM161</f>
        <v>514271.12</v>
      </c>
      <c r="AO161" s="35">
        <v>0</v>
      </c>
      <c r="AP161" s="35">
        <v>0</v>
      </c>
      <c r="AQ161" s="35">
        <v>0</v>
      </c>
      <c r="AR161" s="35">
        <f>AO161+AP161+AQ161</f>
        <v>0</v>
      </c>
      <c r="AS161" s="35"/>
      <c r="AT161" s="35"/>
      <c r="AU161" s="35"/>
      <c r="AV161" s="35">
        <v>0</v>
      </c>
      <c r="AW161" s="35"/>
      <c r="AX161" s="35"/>
      <c r="AY161" s="35"/>
      <c r="AZ161" s="35">
        <v>0</v>
      </c>
      <c r="BA161" s="35"/>
      <c r="BB161" s="35"/>
      <c r="BC161" s="35"/>
      <c r="BD161" s="35">
        <v>0</v>
      </c>
      <c r="BE161" s="35"/>
      <c r="BF161" s="35"/>
      <c r="BG161" s="35"/>
      <c r="BH161" s="35">
        <v>0</v>
      </c>
      <c r="BI161" s="35"/>
      <c r="BJ161" s="35"/>
      <c r="BK161" s="35"/>
      <c r="BL161" s="35">
        <v>0</v>
      </c>
      <c r="BM161" s="35"/>
      <c r="BN161" s="35"/>
      <c r="BO161" s="35"/>
      <c r="BP161" s="35">
        <v>0</v>
      </c>
      <c r="BQ161" s="35"/>
      <c r="BR161" s="35"/>
      <c r="BS161" s="35"/>
      <c r="BT161" s="35">
        <v>0</v>
      </c>
      <c r="BU161" s="35">
        <v>0</v>
      </c>
      <c r="BV161" s="35"/>
      <c r="BW161" s="35"/>
      <c r="BX161" s="35">
        <v>0</v>
      </c>
      <c r="BY161" s="35">
        <v>495111.12</v>
      </c>
      <c r="BZ161" s="35">
        <v>19160</v>
      </c>
      <c r="CA161" s="35">
        <v>0</v>
      </c>
      <c r="CB161" s="35">
        <v>514271.12</v>
      </c>
    </row>
    <row r="162" spans="1:80" s="36" customFormat="1" ht="29.25">
      <c r="A162" s="29"/>
      <c r="B162" s="71" t="s">
        <v>343</v>
      </c>
      <c r="C162" s="72" t="s">
        <v>36</v>
      </c>
      <c r="D162" s="32" t="s">
        <v>344</v>
      </c>
      <c r="E162" s="33">
        <v>21389.75</v>
      </c>
      <c r="F162" s="33"/>
      <c r="G162" s="34"/>
      <c r="H162" s="32">
        <f t="shared" ref="H162:H165" si="112">E162+F162+G162</f>
        <v>21389.75</v>
      </c>
      <c r="I162" s="35">
        <v>6396.4</v>
      </c>
      <c r="J162" s="35"/>
      <c r="K162" s="35"/>
      <c r="L162" s="35">
        <f t="shared" ref="L162:L165" si="113">I162+J162+K162</f>
        <v>6396.4</v>
      </c>
      <c r="M162" s="35">
        <v>0</v>
      </c>
      <c r="N162" s="35">
        <v>0</v>
      </c>
      <c r="O162" s="35">
        <v>0</v>
      </c>
      <c r="P162" s="35">
        <f t="shared" ref="P162:P165" si="114">M162+N162+O162</f>
        <v>0</v>
      </c>
      <c r="Q162" s="35">
        <f t="shared" si="102"/>
        <v>27786.15</v>
      </c>
      <c r="R162" s="35">
        <f t="shared" si="102"/>
        <v>0</v>
      </c>
      <c r="S162" s="35">
        <f t="shared" si="102"/>
        <v>0</v>
      </c>
      <c r="T162" s="35">
        <f t="shared" ref="T162:T165" si="115">Q162+R162+S162</f>
        <v>27786.15</v>
      </c>
      <c r="U162" s="35">
        <v>0</v>
      </c>
      <c r="V162" s="35">
        <v>0</v>
      </c>
      <c r="W162" s="35">
        <v>0</v>
      </c>
      <c r="X162" s="35">
        <f t="shared" ref="X162:X165" si="116">U162+V162+W162</f>
        <v>0</v>
      </c>
      <c r="Y162" s="35"/>
      <c r="Z162" s="35"/>
      <c r="AA162" s="35"/>
      <c r="AB162" s="35">
        <f t="shared" ref="AB162:AB165" si="117">Y162+Z162+AA162</f>
        <v>0</v>
      </c>
      <c r="AC162" s="35"/>
      <c r="AD162" s="35"/>
      <c r="AE162" s="35"/>
      <c r="AF162" s="35">
        <f t="shared" ref="AF162:AF165" si="118">AC162+AD162+AE162</f>
        <v>0</v>
      </c>
      <c r="AG162" s="35">
        <f t="shared" si="107"/>
        <v>0</v>
      </c>
      <c r="AH162" s="35">
        <f t="shared" si="107"/>
        <v>0</v>
      </c>
      <c r="AI162" s="35">
        <f t="shared" si="107"/>
        <v>0</v>
      </c>
      <c r="AJ162" s="35">
        <f t="shared" ref="AJ162:AJ165" si="119">AG162+AH162+AI162</f>
        <v>0</v>
      </c>
      <c r="AK162" s="35">
        <f t="shared" si="109"/>
        <v>27786.15</v>
      </c>
      <c r="AL162" s="35">
        <f t="shared" si="109"/>
        <v>0</v>
      </c>
      <c r="AM162" s="35">
        <f t="shared" si="109"/>
        <v>0</v>
      </c>
      <c r="AN162" s="35">
        <f t="shared" ref="AN162:AN165" si="120">AK162+AL162+AM162</f>
        <v>27786.15</v>
      </c>
      <c r="AO162" s="35">
        <v>0</v>
      </c>
      <c r="AP162" s="35">
        <v>0</v>
      </c>
      <c r="AQ162" s="35">
        <v>0</v>
      </c>
      <c r="AR162" s="35">
        <f t="shared" ref="AR162:AR165" si="121">AO162+AP162+AQ162</f>
        <v>0</v>
      </c>
      <c r="AS162" s="35"/>
      <c r="AT162" s="35"/>
      <c r="AU162" s="35"/>
      <c r="AV162" s="35">
        <v>0</v>
      </c>
      <c r="AW162" s="35"/>
      <c r="AX162" s="35"/>
      <c r="AY162" s="35"/>
      <c r="AZ162" s="35">
        <v>0</v>
      </c>
      <c r="BA162" s="35"/>
      <c r="BB162" s="35"/>
      <c r="BC162" s="35"/>
      <c r="BD162" s="35">
        <v>0</v>
      </c>
      <c r="BE162" s="35"/>
      <c r="BF162" s="35"/>
      <c r="BG162" s="35"/>
      <c r="BH162" s="35">
        <v>0</v>
      </c>
      <c r="BI162" s="35"/>
      <c r="BJ162" s="35"/>
      <c r="BK162" s="35"/>
      <c r="BL162" s="35">
        <v>0</v>
      </c>
      <c r="BM162" s="35"/>
      <c r="BN162" s="35"/>
      <c r="BO162" s="35"/>
      <c r="BP162" s="35">
        <v>0</v>
      </c>
      <c r="BQ162" s="35"/>
      <c r="BR162" s="35"/>
      <c r="BS162" s="35"/>
      <c r="BT162" s="35">
        <v>0</v>
      </c>
      <c r="BU162" s="35">
        <v>0</v>
      </c>
      <c r="BV162" s="35"/>
      <c r="BW162" s="35"/>
      <c r="BX162" s="35">
        <v>0</v>
      </c>
      <c r="BY162" s="35">
        <v>27786.15</v>
      </c>
      <c r="BZ162" s="35">
        <v>0</v>
      </c>
      <c r="CA162" s="35">
        <v>0</v>
      </c>
      <c r="CB162" s="35">
        <v>27786.15</v>
      </c>
    </row>
    <row r="163" spans="1:80" s="36" customFormat="1" ht="15">
      <c r="A163" s="29"/>
      <c r="B163" s="71" t="s">
        <v>345</v>
      </c>
      <c r="C163" s="72" t="s">
        <v>36</v>
      </c>
      <c r="D163" s="32" t="s">
        <v>346</v>
      </c>
      <c r="E163" s="33">
        <v>84250.27</v>
      </c>
      <c r="F163" s="33">
        <v>0</v>
      </c>
      <c r="G163" s="34">
        <v>0</v>
      </c>
      <c r="H163" s="32">
        <f t="shared" si="112"/>
        <v>84250.27</v>
      </c>
      <c r="I163" s="35">
        <v>84633.12</v>
      </c>
      <c r="J163" s="35">
        <v>0</v>
      </c>
      <c r="K163" s="35">
        <v>0</v>
      </c>
      <c r="L163" s="35">
        <f t="shared" si="113"/>
        <v>84633.12</v>
      </c>
      <c r="M163" s="35"/>
      <c r="N163" s="35"/>
      <c r="O163" s="35"/>
      <c r="P163" s="35">
        <f t="shared" si="114"/>
        <v>0</v>
      </c>
      <c r="Q163" s="35">
        <f t="shared" si="102"/>
        <v>168883.39</v>
      </c>
      <c r="R163" s="35">
        <f t="shared" si="102"/>
        <v>0</v>
      </c>
      <c r="S163" s="35">
        <f t="shared" si="102"/>
        <v>0</v>
      </c>
      <c r="T163" s="35">
        <f t="shared" si="115"/>
        <v>168883.39</v>
      </c>
      <c r="U163" s="35"/>
      <c r="V163" s="35"/>
      <c r="W163" s="35"/>
      <c r="X163" s="35">
        <f t="shared" si="116"/>
        <v>0</v>
      </c>
      <c r="Y163" s="35"/>
      <c r="Z163" s="35"/>
      <c r="AA163" s="35"/>
      <c r="AB163" s="35">
        <f t="shared" si="117"/>
        <v>0</v>
      </c>
      <c r="AC163" s="35">
        <v>0</v>
      </c>
      <c r="AD163" s="35">
        <v>0</v>
      </c>
      <c r="AE163" s="35">
        <v>0</v>
      </c>
      <c r="AF163" s="35">
        <f t="shared" si="118"/>
        <v>0</v>
      </c>
      <c r="AG163" s="35">
        <f t="shared" si="107"/>
        <v>0</v>
      </c>
      <c r="AH163" s="35">
        <f t="shared" si="107"/>
        <v>0</v>
      </c>
      <c r="AI163" s="35">
        <f t="shared" si="107"/>
        <v>0</v>
      </c>
      <c r="AJ163" s="35">
        <f t="shared" si="119"/>
        <v>0</v>
      </c>
      <c r="AK163" s="35">
        <f t="shared" si="109"/>
        <v>168883.39</v>
      </c>
      <c r="AL163" s="35">
        <f t="shared" si="109"/>
        <v>0</v>
      </c>
      <c r="AM163" s="35">
        <f t="shared" si="109"/>
        <v>0</v>
      </c>
      <c r="AN163" s="35">
        <f t="shared" si="120"/>
        <v>168883.39</v>
      </c>
      <c r="AO163" s="35">
        <v>0</v>
      </c>
      <c r="AP163" s="35">
        <v>0</v>
      </c>
      <c r="AQ163" s="35">
        <v>0</v>
      </c>
      <c r="AR163" s="35">
        <f t="shared" si="121"/>
        <v>0</v>
      </c>
      <c r="AS163" s="35"/>
      <c r="AT163" s="35"/>
      <c r="AU163" s="35"/>
      <c r="AV163" s="35">
        <v>0</v>
      </c>
      <c r="AW163" s="35"/>
      <c r="AX163" s="35"/>
      <c r="AY163" s="35"/>
      <c r="AZ163" s="35">
        <v>0</v>
      </c>
      <c r="BA163" s="35"/>
      <c r="BB163" s="35"/>
      <c r="BC163" s="35"/>
      <c r="BD163" s="35">
        <v>0</v>
      </c>
      <c r="BE163" s="35"/>
      <c r="BF163" s="35"/>
      <c r="BG163" s="35"/>
      <c r="BH163" s="35">
        <v>0</v>
      </c>
      <c r="BI163" s="35"/>
      <c r="BJ163" s="35"/>
      <c r="BK163" s="35"/>
      <c r="BL163" s="35">
        <v>0</v>
      </c>
      <c r="BM163" s="35"/>
      <c r="BN163" s="35"/>
      <c r="BO163" s="35"/>
      <c r="BP163" s="35">
        <v>0</v>
      </c>
      <c r="BQ163" s="35"/>
      <c r="BR163" s="35"/>
      <c r="BS163" s="35"/>
      <c r="BT163" s="35">
        <v>0</v>
      </c>
      <c r="BU163" s="35">
        <v>0</v>
      </c>
      <c r="BV163" s="35"/>
      <c r="BW163" s="35"/>
      <c r="BX163" s="35">
        <v>0</v>
      </c>
      <c r="BY163" s="35">
        <v>168883.39</v>
      </c>
      <c r="BZ163" s="35">
        <v>0</v>
      </c>
      <c r="CA163" s="35">
        <v>0</v>
      </c>
      <c r="CB163" s="35">
        <v>168883.39</v>
      </c>
    </row>
    <row r="164" spans="1:80" s="36" customFormat="1" ht="15">
      <c r="A164" s="29"/>
      <c r="B164" s="71" t="s">
        <v>347</v>
      </c>
      <c r="C164" s="72" t="s">
        <v>36</v>
      </c>
      <c r="D164" s="32" t="s">
        <v>348</v>
      </c>
      <c r="E164" s="33">
        <v>59928.58</v>
      </c>
      <c r="F164" s="33">
        <v>0</v>
      </c>
      <c r="G164" s="34">
        <v>0</v>
      </c>
      <c r="H164" s="32">
        <f t="shared" si="112"/>
        <v>59928.58</v>
      </c>
      <c r="I164" s="35">
        <v>139431.79</v>
      </c>
      <c r="J164" s="35">
        <v>0</v>
      </c>
      <c r="K164" s="35">
        <v>0</v>
      </c>
      <c r="L164" s="35">
        <f t="shared" si="113"/>
        <v>139431.79</v>
      </c>
      <c r="M164" s="35">
        <v>110863.93</v>
      </c>
      <c r="N164" s="35">
        <v>0</v>
      </c>
      <c r="O164" s="35">
        <v>0</v>
      </c>
      <c r="P164" s="35">
        <f t="shared" si="114"/>
        <v>110863.93</v>
      </c>
      <c r="Q164" s="35">
        <f t="shared" si="102"/>
        <v>310224.3</v>
      </c>
      <c r="R164" s="35">
        <f t="shared" si="102"/>
        <v>0</v>
      </c>
      <c r="S164" s="35">
        <f t="shared" si="102"/>
        <v>0</v>
      </c>
      <c r="T164" s="35">
        <f t="shared" si="115"/>
        <v>310224.3</v>
      </c>
      <c r="U164" s="35">
        <v>113760.12</v>
      </c>
      <c r="V164" s="35">
        <v>0</v>
      </c>
      <c r="W164" s="35">
        <v>0</v>
      </c>
      <c r="X164" s="35">
        <f t="shared" si="116"/>
        <v>113760.12</v>
      </c>
      <c r="Y164" s="35">
        <v>104250.58</v>
      </c>
      <c r="Z164" s="35">
        <v>0</v>
      </c>
      <c r="AA164" s="35">
        <v>0</v>
      </c>
      <c r="AB164" s="35">
        <f t="shared" si="117"/>
        <v>104250.58</v>
      </c>
      <c r="AC164" s="35">
        <v>0</v>
      </c>
      <c r="AD164" s="35">
        <v>0</v>
      </c>
      <c r="AE164" s="35">
        <v>0</v>
      </c>
      <c r="AF164" s="35">
        <f t="shared" si="118"/>
        <v>0</v>
      </c>
      <c r="AG164" s="35">
        <f t="shared" si="107"/>
        <v>218010.7</v>
      </c>
      <c r="AH164" s="35">
        <f t="shared" si="107"/>
        <v>0</v>
      </c>
      <c r="AI164" s="35">
        <f t="shared" si="107"/>
        <v>0</v>
      </c>
      <c r="AJ164" s="35">
        <f t="shared" si="119"/>
        <v>218010.7</v>
      </c>
      <c r="AK164" s="35">
        <f t="shared" si="109"/>
        <v>528235</v>
      </c>
      <c r="AL164" s="35">
        <f t="shared" si="109"/>
        <v>0</v>
      </c>
      <c r="AM164" s="35">
        <f t="shared" si="109"/>
        <v>0</v>
      </c>
      <c r="AN164" s="35">
        <f t="shared" si="120"/>
        <v>528235</v>
      </c>
      <c r="AO164" s="35">
        <v>0</v>
      </c>
      <c r="AP164" s="35">
        <v>0</v>
      </c>
      <c r="AQ164" s="35">
        <v>0</v>
      </c>
      <c r="AR164" s="35">
        <f t="shared" si="121"/>
        <v>0</v>
      </c>
      <c r="AS164" s="35"/>
      <c r="AT164" s="35"/>
      <c r="AU164" s="35"/>
      <c r="AV164" s="35">
        <v>0</v>
      </c>
      <c r="AW164" s="35"/>
      <c r="AX164" s="35"/>
      <c r="AY164" s="35"/>
      <c r="AZ164" s="35">
        <v>0</v>
      </c>
      <c r="BA164" s="35"/>
      <c r="BB164" s="35"/>
      <c r="BC164" s="35"/>
      <c r="BD164" s="35">
        <v>0</v>
      </c>
      <c r="BE164" s="35"/>
      <c r="BF164" s="35"/>
      <c r="BG164" s="35"/>
      <c r="BH164" s="35">
        <v>0</v>
      </c>
      <c r="BI164" s="35"/>
      <c r="BJ164" s="35"/>
      <c r="BK164" s="35"/>
      <c r="BL164" s="35">
        <v>0</v>
      </c>
      <c r="BM164" s="35"/>
      <c r="BN164" s="35"/>
      <c r="BO164" s="35"/>
      <c r="BP164" s="35">
        <v>0</v>
      </c>
      <c r="BQ164" s="35"/>
      <c r="BR164" s="35"/>
      <c r="BS164" s="35"/>
      <c r="BT164" s="35">
        <v>0</v>
      </c>
      <c r="BU164" s="35">
        <v>0</v>
      </c>
      <c r="BV164" s="35"/>
      <c r="BW164" s="35"/>
      <c r="BX164" s="35">
        <v>0</v>
      </c>
      <c r="BY164" s="35">
        <v>528235</v>
      </c>
      <c r="BZ164" s="35">
        <v>0</v>
      </c>
      <c r="CA164" s="35">
        <v>0</v>
      </c>
      <c r="CB164" s="35">
        <v>528235</v>
      </c>
    </row>
    <row r="165" spans="1:80" s="36" customFormat="1" ht="15">
      <c r="A165" s="29"/>
      <c r="B165" s="73" t="s">
        <v>349</v>
      </c>
      <c r="C165" s="74" t="s">
        <v>51</v>
      </c>
      <c r="D165" s="75" t="s">
        <v>350</v>
      </c>
      <c r="E165" s="76"/>
      <c r="F165" s="76"/>
      <c r="G165" s="76">
        <v>33750</v>
      </c>
      <c r="H165" s="32">
        <f t="shared" si="112"/>
        <v>33750</v>
      </c>
      <c r="I165" s="35"/>
      <c r="J165" s="35"/>
      <c r="K165" s="35">
        <v>33550</v>
      </c>
      <c r="L165" s="35">
        <f t="shared" si="113"/>
        <v>33550</v>
      </c>
      <c r="M165" s="35"/>
      <c r="N165" s="35"/>
      <c r="O165" s="35">
        <v>33800</v>
      </c>
      <c r="P165" s="35">
        <f t="shared" si="114"/>
        <v>33800</v>
      </c>
      <c r="Q165" s="35">
        <f t="shared" si="102"/>
        <v>0</v>
      </c>
      <c r="R165" s="35">
        <f t="shared" si="102"/>
        <v>0</v>
      </c>
      <c r="S165" s="35">
        <f t="shared" si="102"/>
        <v>101100</v>
      </c>
      <c r="T165" s="35">
        <f t="shared" si="115"/>
        <v>101100</v>
      </c>
      <c r="U165" s="35"/>
      <c r="V165" s="35"/>
      <c r="W165" s="35">
        <v>0</v>
      </c>
      <c r="X165" s="35">
        <f t="shared" si="116"/>
        <v>0</v>
      </c>
      <c r="Y165" s="35"/>
      <c r="Z165" s="35"/>
      <c r="AA165" s="35">
        <v>0</v>
      </c>
      <c r="AB165" s="35">
        <f t="shared" si="117"/>
        <v>0</v>
      </c>
      <c r="AC165" s="35"/>
      <c r="AD165" s="35"/>
      <c r="AE165" s="35">
        <v>0</v>
      </c>
      <c r="AF165" s="35">
        <f t="shared" si="118"/>
        <v>0</v>
      </c>
      <c r="AG165" s="35">
        <f t="shared" si="107"/>
        <v>0</v>
      </c>
      <c r="AH165" s="35">
        <f t="shared" si="107"/>
        <v>0</v>
      </c>
      <c r="AI165" s="35">
        <f t="shared" si="107"/>
        <v>0</v>
      </c>
      <c r="AJ165" s="35">
        <f t="shared" si="119"/>
        <v>0</v>
      </c>
      <c r="AK165" s="35">
        <f t="shared" si="109"/>
        <v>0</v>
      </c>
      <c r="AL165" s="35">
        <f t="shared" si="109"/>
        <v>0</v>
      </c>
      <c r="AM165" s="35">
        <f t="shared" si="109"/>
        <v>101100</v>
      </c>
      <c r="AN165" s="35">
        <f t="shared" si="120"/>
        <v>101100</v>
      </c>
      <c r="AO165" s="35">
        <v>0</v>
      </c>
      <c r="AP165" s="35">
        <v>0</v>
      </c>
      <c r="AQ165" s="35">
        <v>0</v>
      </c>
      <c r="AR165" s="35">
        <f t="shared" si="121"/>
        <v>0</v>
      </c>
      <c r="AS165" s="35"/>
      <c r="AT165" s="35"/>
      <c r="AU165" s="35"/>
      <c r="AV165" s="35">
        <v>0</v>
      </c>
      <c r="AW165" s="35"/>
      <c r="AX165" s="35"/>
      <c r="AY165" s="35"/>
      <c r="AZ165" s="35">
        <v>0</v>
      </c>
      <c r="BA165" s="35"/>
      <c r="BB165" s="35"/>
      <c r="BC165" s="35"/>
      <c r="BD165" s="35">
        <v>0</v>
      </c>
      <c r="BE165" s="35"/>
      <c r="BF165" s="35"/>
      <c r="BG165" s="35"/>
      <c r="BH165" s="35">
        <v>0</v>
      </c>
      <c r="BI165" s="35"/>
      <c r="BJ165" s="35"/>
      <c r="BK165" s="35"/>
      <c r="BL165" s="35">
        <v>0</v>
      </c>
      <c r="BM165" s="35"/>
      <c r="BN165" s="35"/>
      <c r="BO165" s="35"/>
      <c r="BP165" s="35">
        <v>0</v>
      </c>
      <c r="BQ165" s="35"/>
      <c r="BR165" s="35"/>
      <c r="BS165" s="35"/>
      <c r="BT165" s="35">
        <v>0</v>
      </c>
      <c r="BU165" s="35">
        <v>0</v>
      </c>
      <c r="BV165" s="35"/>
      <c r="BW165" s="35"/>
      <c r="BX165" s="35">
        <v>0</v>
      </c>
      <c r="BY165" s="35">
        <v>0</v>
      </c>
      <c r="BZ165" s="35">
        <v>0</v>
      </c>
      <c r="CA165" s="35">
        <v>101100</v>
      </c>
      <c r="CB165" s="35">
        <v>101100</v>
      </c>
    </row>
    <row r="166" spans="1:80" s="80" customFormat="1" ht="15.75">
      <c r="A166" s="77" t="s">
        <v>351</v>
      </c>
      <c r="B166" s="77"/>
      <c r="C166" s="77"/>
      <c r="D166" s="77"/>
      <c r="E166" s="66"/>
      <c r="F166" s="66"/>
      <c r="G166" s="67">
        <v>405195</v>
      </c>
      <c r="H166" s="66">
        <f>G166</f>
        <v>405195</v>
      </c>
      <c r="I166" s="66"/>
      <c r="J166" s="67"/>
      <c r="K166" s="67">
        <v>438355</v>
      </c>
      <c r="L166" s="66">
        <f>K166</f>
        <v>438355</v>
      </c>
      <c r="M166" s="66"/>
      <c r="N166" s="67"/>
      <c r="O166" s="67">
        <v>439675</v>
      </c>
      <c r="P166" s="67">
        <f>O166</f>
        <v>439675</v>
      </c>
      <c r="Q166" s="66"/>
      <c r="R166" s="67"/>
      <c r="S166" s="67">
        <f>G166+K166+O166</f>
        <v>1283225</v>
      </c>
      <c r="T166" s="66">
        <f>H166+L166+P166</f>
        <v>1283225</v>
      </c>
      <c r="U166" s="66"/>
      <c r="V166" s="67"/>
      <c r="W166" s="67">
        <v>461675</v>
      </c>
      <c r="X166" s="67">
        <f>W166</f>
        <v>461675</v>
      </c>
      <c r="Y166" s="67"/>
      <c r="Z166" s="67"/>
      <c r="AA166" s="67">
        <v>499570</v>
      </c>
      <c r="AB166" s="67">
        <f>AA166</f>
        <v>499570</v>
      </c>
      <c r="AC166" s="67"/>
      <c r="AD166" s="67"/>
      <c r="AE166" s="67">
        <v>440475</v>
      </c>
      <c r="AF166" s="67">
        <f>AE166</f>
        <v>440475</v>
      </c>
      <c r="AG166" s="67"/>
      <c r="AH166" s="67"/>
      <c r="AI166" s="67">
        <f>W166+AA166+AE166</f>
        <v>1401720</v>
      </c>
      <c r="AJ166" s="67">
        <f>X166+AB166+AF166</f>
        <v>1401720</v>
      </c>
      <c r="AK166" s="67"/>
      <c r="AL166" s="67"/>
      <c r="AM166" s="67">
        <f>AI166+S166</f>
        <v>2684945</v>
      </c>
      <c r="AN166" s="67">
        <f>AM166</f>
        <v>2684945</v>
      </c>
      <c r="AO166" s="70"/>
      <c r="AP166" s="70"/>
      <c r="AQ166" s="78">
        <v>444970</v>
      </c>
      <c r="AR166" s="79">
        <f>AQ166</f>
        <v>444970</v>
      </c>
      <c r="AS166" s="70"/>
      <c r="AT166" s="70"/>
      <c r="AU166" s="78">
        <v>379225</v>
      </c>
      <c r="AV166" s="79">
        <f>AU166</f>
        <v>379225</v>
      </c>
      <c r="AW166" s="70"/>
      <c r="AX166" s="70"/>
      <c r="AY166" s="78">
        <v>669571.36</v>
      </c>
      <c r="AZ166" s="79">
        <f>AY166</f>
        <v>669571.36</v>
      </c>
      <c r="BA166" s="70"/>
      <c r="BB166" s="70"/>
      <c r="BC166" s="78">
        <f>AY166+AU166+AQ166</f>
        <v>1493766.3599999999</v>
      </c>
      <c r="BD166" s="79">
        <f>BC166</f>
        <v>1493766.3599999999</v>
      </c>
      <c r="BE166" s="70"/>
      <c r="BF166" s="70"/>
      <c r="BG166" s="78">
        <v>466201.45599999989</v>
      </c>
      <c r="BH166" s="79">
        <v>466201.45599999989</v>
      </c>
      <c r="BI166" s="70"/>
      <c r="BJ166" s="70"/>
      <c r="BK166" s="78">
        <v>415427.03999999986</v>
      </c>
      <c r="BL166" s="79">
        <v>415427.03999999986</v>
      </c>
      <c r="BM166" s="70"/>
      <c r="BN166" s="70"/>
      <c r="BO166" s="78">
        <v>345364.41577064013</v>
      </c>
      <c r="BP166" s="79">
        <v>345364.41577064013</v>
      </c>
      <c r="BQ166" s="70"/>
      <c r="BR166" s="70"/>
      <c r="BS166" s="78">
        <f>BO166+BK166+BG166</f>
        <v>1226992.9117706399</v>
      </c>
      <c r="BT166" s="79">
        <v>1226992.9117706399</v>
      </c>
      <c r="BU166" s="70"/>
      <c r="BV166" s="70"/>
      <c r="BW166" s="78">
        <f>BS166+BC166</f>
        <v>2720759.2717706398</v>
      </c>
      <c r="BX166" s="79">
        <f>BW166</f>
        <v>2720759.2717706398</v>
      </c>
      <c r="BY166" s="70"/>
      <c r="BZ166" s="70"/>
      <c r="CA166" s="78">
        <f>BW166+AM166</f>
        <v>5405704.2717706393</v>
      </c>
      <c r="CB166" s="79">
        <f>CA166</f>
        <v>5405704.2717706393</v>
      </c>
    </row>
    <row r="167" spans="1:80" s="80" customFormat="1" ht="15.75">
      <c r="A167" s="81" t="s">
        <v>352</v>
      </c>
      <c r="B167" s="81"/>
      <c r="C167" s="81"/>
      <c r="D167" s="81"/>
      <c r="E167" s="66"/>
      <c r="F167" s="66"/>
      <c r="G167" s="66">
        <v>47940</v>
      </c>
      <c r="H167" s="66">
        <f t="shared" ref="H167:H168" si="122">G167</f>
        <v>47940</v>
      </c>
      <c r="I167" s="66"/>
      <c r="J167" s="67"/>
      <c r="K167" s="67">
        <v>54600</v>
      </c>
      <c r="L167" s="66">
        <f t="shared" ref="L167:L168" si="123">K167</f>
        <v>54600</v>
      </c>
      <c r="M167" s="66"/>
      <c r="N167" s="67"/>
      <c r="O167" s="67">
        <v>56880</v>
      </c>
      <c r="P167" s="67">
        <f t="shared" ref="P167:P168" si="124">O167</f>
        <v>56880</v>
      </c>
      <c r="Q167" s="66"/>
      <c r="R167" s="67"/>
      <c r="S167" s="67">
        <f t="shared" ref="S167:T168" si="125">G167+K167+O167</f>
        <v>159420</v>
      </c>
      <c r="T167" s="66">
        <f t="shared" si="125"/>
        <v>159420</v>
      </c>
      <c r="U167" s="66"/>
      <c r="V167" s="67"/>
      <c r="W167" s="67">
        <v>72600</v>
      </c>
      <c r="X167" s="67">
        <f t="shared" ref="X167:X168" si="126">W167</f>
        <v>72600</v>
      </c>
      <c r="Y167" s="67"/>
      <c r="Z167" s="67"/>
      <c r="AA167" s="67">
        <v>76440</v>
      </c>
      <c r="AB167" s="67">
        <f t="shared" ref="AB167:AB168" si="127">AA167</f>
        <v>76440</v>
      </c>
      <c r="AC167" s="67"/>
      <c r="AD167" s="67"/>
      <c r="AE167" s="67">
        <v>50100</v>
      </c>
      <c r="AF167" s="67">
        <f t="shared" ref="AF167:AF168" si="128">AE167</f>
        <v>50100</v>
      </c>
      <c r="AG167" s="67"/>
      <c r="AH167" s="67"/>
      <c r="AI167" s="67">
        <f t="shared" ref="AI167:AJ168" si="129">W167+AA167+AE167</f>
        <v>199140</v>
      </c>
      <c r="AJ167" s="67">
        <f t="shared" si="129"/>
        <v>199140</v>
      </c>
      <c r="AK167" s="67"/>
      <c r="AL167" s="67"/>
      <c r="AM167" s="67">
        <f t="shared" ref="AM167:AM168" si="130">AI167+S167</f>
        <v>358560</v>
      </c>
      <c r="AN167" s="67">
        <f t="shared" ref="AN167:AN168" si="131">AM167</f>
        <v>358560</v>
      </c>
      <c r="AO167" s="70"/>
      <c r="AP167" s="70"/>
      <c r="AQ167" s="78">
        <v>66720</v>
      </c>
      <c r="AR167" s="67">
        <f t="shared" ref="AR167:AR168" si="132">AQ167</f>
        <v>66720</v>
      </c>
      <c r="AS167" s="70"/>
      <c r="AT167" s="70"/>
      <c r="AU167" s="78">
        <v>58740</v>
      </c>
      <c r="AV167" s="79">
        <f t="shared" ref="AV167:AV168" si="133">AU167</f>
        <v>58740</v>
      </c>
      <c r="AW167" s="70"/>
      <c r="AX167" s="70"/>
      <c r="AY167" s="78">
        <v>102401.84</v>
      </c>
      <c r="AZ167" s="79">
        <f t="shared" ref="AZ167:AZ168" si="134">AY167</f>
        <v>102401.84</v>
      </c>
      <c r="BA167" s="70"/>
      <c r="BB167" s="70"/>
      <c r="BC167" s="78">
        <f>AY167+AU167+AR167</f>
        <v>227861.84</v>
      </c>
      <c r="BD167" s="79">
        <f t="shared" ref="BD167:BD168" si="135">BC167</f>
        <v>227861.84</v>
      </c>
      <c r="BE167" s="70"/>
      <c r="BF167" s="70"/>
      <c r="BG167" s="78">
        <v>58275.182000000001</v>
      </c>
      <c r="BH167" s="67">
        <v>58275.182000000001</v>
      </c>
      <c r="BI167" s="70"/>
      <c r="BJ167" s="70"/>
      <c r="BK167" s="78">
        <v>51928.38</v>
      </c>
      <c r="BL167" s="67">
        <v>51928.38</v>
      </c>
      <c r="BM167" s="70"/>
      <c r="BN167" s="70"/>
      <c r="BO167" s="78">
        <v>43170.551971330002</v>
      </c>
      <c r="BP167" s="67">
        <v>43170.551971330002</v>
      </c>
      <c r="BQ167" s="70"/>
      <c r="BR167" s="70"/>
      <c r="BS167" s="78">
        <f>BO167+BK167+BG167</f>
        <v>153374.11397132999</v>
      </c>
      <c r="BT167" s="67">
        <v>153374.11397132999</v>
      </c>
      <c r="BU167" s="70"/>
      <c r="BV167" s="70"/>
      <c r="BW167" s="78">
        <f t="shared" ref="BW167:BW168" si="136">BS167+BC167</f>
        <v>381235.95397132996</v>
      </c>
      <c r="BX167" s="79">
        <f t="shared" ref="BX167:BX168" si="137">BW167</f>
        <v>381235.95397132996</v>
      </c>
      <c r="BY167" s="70"/>
      <c r="BZ167" s="70"/>
      <c r="CA167" s="78">
        <f t="shared" ref="CA167:CA168" si="138">BW167+AM167</f>
        <v>739795.95397132996</v>
      </c>
      <c r="CB167" s="79">
        <f t="shared" ref="CB167:CB168" si="139">CA167</f>
        <v>739795.95397132996</v>
      </c>
    </row>
    <row r="168" spans="1:80" s="80" customFormat="1" ht="15.75">
      <c r="A168" s="81" t="s">
        <v>353</v>
      </c>
      <c r="B168" s="81"/>
      <c r="C168" s="81"/>
      <c r="D168" s="81"/>
      <c r="E168" s="66"/>
      <c r="F168" s="66"/>
      <c r="G168" s="66">
        <v>60855</v>
      </c>
      <c r="H168" s="66">
        <f t="shared" si="122"/>
        <v>60855</v>
      </c>
      <c r="I168" s="66"/>
      <c r="J168" s="67"/>
      <c r="K168" s="67">
        <v>65805</v>
      </c>
      <c r="L168" s="66">
        <f t="shared" si="123"/>
        <v>65805</v>
      </c>
      <c r="M168" s="66"/>
      <c r="N168" s="67"/>
      <c r="O168" s="67">
        <v>68475</v>
      </c>
      <c r="P168" s="67">
        <f t="shared" si="124"/>
        <v>68475</v>
      </c>
      <c r="Q168" s="66"/>
      <c r="R168" s="67"/>
      <c r="S168" s="67">
        <f t="shared" si="125"/>
        <v>195135</v>
      </c>
      <c r="T168" s="66">
        <f t="shared" si="125"/>
        <v>195135</v>
      </c>
      <c r="U168" s="66"/>
      <c r="V168" s="67"/>
      <c r="W168" s="67">
        <v>64455</v>
      </c>
      <c r="X168" s="67">
        <f t="shared" si="126"/>
        <v>64455</v>
      </c>
      <c r="Y168" s="67"/>
      <c r="Z168" s="67"/>
      <c r="AA168" s="67">
        <v>68265</v>
      </c>
      <c r="AB168" s="67">
        <f t="shared" si="127"/>
        <v>68265</v>
      </c>
      <c r="AC168" s="67"/>
      <c r="AD168" s="67"/>
      <c r="AE168" s="67">
        <v>68490</v>
      </c>
      <c r="AF168" s="67">
        <f t="shared" si="128"/>
        <v>68490</v>
      </c>
      <c r="AG168" s="67"/>
      <c r="AH168" s="67"/>
      <c r="AI168" s="67">
        <f t="shared" si="129"/>
        <v>201210</v>
      </c>
      <c r="AJ168" s="67">
        <f t="shared" si="129"/>
        <v>201210</v>
      </c>
      <c r="AK168" s="67"/>
      <c r="AL168" s="67"/>
      <c r="AM168" s="67">
        <f t="shared" si="130"/>
        <v>396345</v>
      </c>
      <c r="AN168" s="67">
        <f t="shared" si="131"/>
        <v>396345</v>
      </c>
      <c r="AO168" s="70"/>
      <c r="AP168" s="70"/>
      <c r="AQ168" s="78">
        <v>67515</v>
      </c>
      <c r="AR168" s="67">
        <f t="shared" si="132"/>
        <v>67515</v>
      </c>
      <c r="AS168" s="70"/>
      <c r="AT168" s="70"/>
      <c r="AU168" s="78">
        <v>67320</v>
      </c>
      <c r="AV168" s="79">
        <f t="shared" si="133"/>
        <v>67320</v>
      </c>
      <c r="AW168" s="70"/>
      <c r="AX168" s="70"/>
      <c r="AY168" s="78">
        <v>68763.953143759994</v>
      </c>
      <c r="AZ168" s="79">
        <f t="shared" si="134"/>
        <v>68763.953143759994</v>
      </c>
      <c r="BA168" s="70"/>
      <c r="BB168" s="70"/>
      <c r="BC168" s="78">
        <f>AY168+AU168+AQ168</f>
        <v>203598.95314375998</v>
      </c>
      <c r="BD168" s="79">
        <f t="shared" si="135"/>
        <v>203598.95314375998</v>
      </c>
      <c r="BE168" s="70"/>
      <c r="BF168" s="70"/>
      <c r="BG168" s="78">
        <v>58275.182000000001</v>
      </c>
      <c r="BH168" s="67">
        <v>58275.182000000001</v>
      </c>
      <c r="BI168" s="70"/>
      <c r="BJ168" s="70"/>
      <c r="BK168" s="78">
        <v>51928.38</v>
      </c>
      <c r="BL168" s="67">
        <v>51928.38</v>
      </c>
      <c r="BM168" s="70"/>
      <c r="BN168" s="70"/>
      <c r="BO168" s="78">
        <v>43170.551971330002</v>
      </c>
      <c r="BP168" s="67">
        <v>43170.551971330002</v>
      </c>
      <c r="BQ168" s="70"/>
      <c r="BR168" s="70"/>
      <c r="BS168" s="78">
        <f>BO168+BK168+BG168</f>
        <v>153374.11397132999</v>
      </c>
      <c r="BT168" s="67">
        <v>153374.11397132999</v>
      </c>
      <c r="BU168" s="70"/>
      <c r="BV168" s="70"/>
      <c r="BW168" s="78">
        <f t="shared" si="136"/>
        <v>356973.06711508997</v>
      </c>
      <c r="BX168" s="79">
        <f t="shared" si="137"/>
        <v>356973.06711508997</v>
      </c>
      <c r="BY168" s="70"/>
      <c r="BZ168" s="70"/>
      <c r="CA168" s="78">
        <f t="shared" si="138"/>
        <v>753318.06711508997</v>
      </c>
      <c r="CB168" s="79">
        <f t="shared" si="139"/>
        <v>753318.06711508997</v>
      </c>
    </row>
    <row r="169" spans="1:80" s="80" customFormat="1" ht="15.75">
      <c r="A169" s="65" t="s">
        <v>354</v>
      </c>
      <c r="B169" s="65"/>
      <c r="C169" s="65"/>
      <c r="D169" s="65"/>
      <c r="E169" s="66">
        <f>E158+E159+E160+E161+E162+E163+E164+E165</f>
        <v>11247754.939999999</v>
      </c>
      <c r="F169" s="66">
        <f>F158+F159+F160+F161+F162+F163+F164+F165</f>
        <v>304470</v>
      </c>
      <c r="G169" s="66">
        <f>G158+G159+G160+G161+G162+G163+G164+G165+G166+G167+G168</f>
        <v>6386913</v>
      </c>
      <c r="H169" s="66">
        <f>H158+H159+H160+H161+H162+H163+H164+H165+H166+H167+H168</f>
        <v>17939137.939999998</v>
      </c>
      <c r="I169" s="66">
        <f t="shared" ref="I169:K169" si="140">I158+I159+I160+I161+I162+I163+I164+I165+I166+I167+I168</f>
        <v>12262202.340000009</v>
      </c>
      <c r="J169" s="66">
        <f t="shared" si="140"/>
        <v>338620</v>
      </c>
      <c r="K169" s="66">
        <f t="shared" si="140"/>
        <v>6532436</v>
      </c>
      <c r="L169" s="66">
        <f>L158+L159+L160+L161+L162+L163+L164+L165+L166+L167+L168</f>
        <v>19133258.340000007</v>
      </c>
      <c r="M169" s="66">
        <f t="shared" ref="M169:AA169" si="141">M158+M159+M160+M161+M162+M163+M164+M165+M166+M167+M168</f>
        <v>12212102.750000007</v>
      </c>
      <c r="N169" s="66">
        <f t="shared" si="141"/>
        <v>347630</v>
      </c>
      <c r="O169" s="66">
        <f t="shared" si="141"/>
        <v>6626749</v>
      </c>
      <c r="P169" s="66">
        <f t="shared" si="141"/>
        <v>19186481.750000007</v>
      </c>
      <c r="Q169" s="66">
        <f t="shared" si="141"/>
        <v>35722060.029999994</v>
      </c>
      <c r="R169" s="66">
        <f t="shared" si="141"/>
        <v>990720</v>
      </c>
      <c r="S169" s="66">
        <f t="shared" si="141"/>
        <v>19546098</v>
      </c>
      <c r="T169" s="66">
        <f t="shared" si="141"/>
        <v>56258878.030000001</v>
      </c>
      <c r="U169" s="66">
        <f t="shared" si="141"/>
        <v>12826982.759999998</v>
      </c>
      <c r="V169" s="66">
        <f t="shared" si="141"/>
        <v>443800</v>
      </c>
      <c r="W169" s="66">
        <f t="shared" si="141"/>
        <v>6972406</v>
      </c>
      <c r="X169" s="66">
        <f t="shared" si="141"/>
        <v>20243188.760000009</v>
      </c>
      <c r="Y169" s="66">
        <f t="shared" si="141"/>
        <v>12112879.940000005</v>
      </c>
      <c r="Z169" s="66">
        <f t="shared" si="141"/>
        <v>360310</v>
      </c>
      <c r="AA169" s="66">
        <f t="shared" si="141"/>
        <v>6710609</v>
      </c>
      <c r="AB169" s="66">
        <f>AB158+AB159+AB160+AB161+AB162+AB163+AB164+AB165+AB166+AB167+AB168</f>
        <v>19183798.940000009</v>
      </c>
      <c r="AC169" s="66">
        <f t="shared" ref="AC169:CB169" si="142">AC158+AC159+AC160+AC161+AC162+AC163+AC164+AC165+AC166+AC167+AC168</f>
        <v>11218706.484000001</v>
      </c>
      <c r="AD169" s="66">
        <f t="shared" si="142"/>
        <v>323250</v>
      </c>
      <c r="AE169" s="66">
        <f t="shared" si="142"/>
        <v>6260036</v>
      </c>
      <c r="AF169" s="66">
        <f t="shared" si="142"/>
        <v>17801992.483999994</v>
      </c>
      <c r="AG169" s="66">
        <f t="shared" si="142"/>
        <v>36158569.184000023</v>
      </c>
      <c r="AH169" s="66">
        <f t="shared" si="142"/>
        <v>1127360</v>
      </c>
      <c r="AI169" s="66">
        <f t="shared" si="142"/>
        <v>19943051</v>
      </c>
      <c r="AJ169" s="66">
        <f t="shared" si="142"/>
        <v>57228980.184000038</v>
      </c>
      <c r="AK169" s="66">
        <f t="shared" si="142"/>
        <v>71880629.214000031</v>
      </c>
      <c r="AL169" s="66">
        <f t="shared" si="142"/>
        <v>2118080</v>
      </c>
      <c r="AM169" s="66">
        <f t="shared" si="142"/>
        <v>39489149</v>
      </c>
      <c r="AN169" s="66">
        <f t="shared" si="142"/>
        <v>113487858.21400003</v>
      </c>
      <c r="AO169" s="66">
        <f t="shared" si="142"/>
        <v>12577780.869999999</v>
      </c>
      <c r="AP169" s="66">
        <f t="shared" si="142"/>
        <v>454210</v>
      </c>
      <c r="AQ169" s="66">
        <f t="shared" si="142"/>
        <v>7298538</v>
      </c>
      <c r="AR169" s="66">
        <f t="shared" si="142"/>
        <v>20330528.870000008</v>
      </c>
      <c r="AS169" s="66">
        <f t="shared" si="142"/>
        <v>11240557.510000005</v>
      </c>
      <c r="AT169" s="66">
        <f t="shared" si="142"/>
        <v>352790</v>
      </c>
      <c r="AU169" s="66">
        <f t="shared" si="142"/>
        <v>6556217</v>
      </c>
      <c r="AV169" s="66">
        <f t="shared" si="142"/>
        <v>18149564.510000002</v>
      </c>
      <c r="AW169" s="66">
        <f t="shared" si="142"/>
        <v>13726691.002349399</v>
      </c>
      <c r="AX169" s="66">
        <f t="shared" si="142"/>
        <v>459581.07974935166</v>
      </c>
      <c r="AY169" s="66">
        <f t="shared" si="142"/>
        <v>7380611.6351028271</v>
      </c>
      <c r="AZ169" s="66">
        <f t="shared" si="142"/>
        <v>21566883.727201581</v>
      </c>
      <c r="BA169" s="66">
        <f t="shared" si="142"/>
        <v>37545029.382349409</v>
      </c>
      <c r="BB169" s="66">
        <f t="shared" si="142"/>
        <v>1266581.0897493521</v>
      </c>
      <c r="BC169" s="66">
        <f t="shared" si="142"/>
        <v>21235366.635102831</v>
      </c>
      <c r="BD169" s="66">
        <f t="shared" si="142"/>
        <v>60046977.107201621</v>
      </c>
      <c r="BE169" s="66">
        <f t="shared" si="142"/>
        <v>10447937.47762</v>
      </c>
      <c r="BF169" s="66">
        <f t="shared" si="142"/>
        <v>324676.00602000003</v>
      </c>
      <c r="BG169" s="66">
        <f t="shared" si="142"/>
        <v>5827518.1999999993</v>
      </c>
      <c r="BH169" s="66">
        <f t="shared" si="142"/>
        <v>16600131.693640003</v>
      </c>
      <c r="BI169" s="66">
        <f t="shared" si="142"/>
        <v>9310043.3058000039</v>
      </c>
      <c r="BJ169" s="66">
        <f t="shared" si="142"/>
        <v>289315.26180000004</v>
      </c>
      <c r="BK169" s="66">
        <f t="shared" si="142"/>
        <v>5192838</v>
      </c>
      <c r="BL169" s="66">
        <f t="shared" si="142"/>
        <v>14792196.557600003</v>
      </c>
      <c r="BM169" s="66">
        <f t="shared" si="142"/>
        <v>7739885.3649655916</v>
      </c>
      <c r="BN169" s="66">
        <f t="shared" si="142"/>
        <v>240521.64819383627</v>
      </c>
      <c r="BO169" s="66">
        <f t="shared" si="142"/>
        <v>4317055.1971330009</v>
      </c>
      <c r="BP169" s="66">
        <f t="shared" si="142"/>
        <v>12297462.210292427</v>
      </c>
      <c r="BQ169" s="66">
        <f t="shared" si="142"/>
        <v>27497866.148385592</v>
      </c>
      <c r="BR169" s="66">
        <f t="shared" si="142"/>
        <v>854512.91601383651</v>
      </c>
      <c r="BS169" s="66">
        <f t="shared" si="142"/>
        <v>15337411.397133</v>
      </c>
      <c r="BT169" s="66">
        <f t="shared" si="142"/>
        <v>43689790.461532429</v>
      </c>
      <c r="BU169" s="66">
        <f t="shared" si="142"/>
        <v>65042895.530734986</v>
      </c>
      <c r="BV169" s="66">
        <f t="shared" si="142"/>
        <v>2121094.0057631875</v>
      </c>
      <c r="BW169" s="66">
        <f t="shared" si="142"/>
        <v>36572778.032235816</v>
      </c>
      <c r="BX169" s="66">
        <f t="shared" si="142"/>
        <v>103736767.56873401</v>
      </c>
      <c r="BY169" s="66">
        <f t="shared" si="142"/>
        <v>136923524.74473494</v>
      </c>
      <c r="BZ169" s="66">
        <f t="shared" si="142"/>
        <v>4239174.0057631899</v>
      </c>
      <c r="CA169" s="66">
        <f t="shared" si="142"/>
        <v>76061927.032235831</v>
      </c>
      <c r="CB169" s="66">
        <f t="shared" si="142"/>
        <v>217224625.79273397</v>
      </c>
    </row>
    <row r="170" spans="1:80" s="82" customFormat="1">
      <c r="B170" s="83"/>
      <c r="C170" s="84"/>
      <c r="D170" s="85"/>
      <c r="E170" s="85"/>
      <c r="F170" s="85"/>
      <c r="G170" s="85"/>
      <c r="H170" s="85"/>
      <c r="J170" s="84"/>
      <c r="K170" s="84"/>
      <c r="N170" s="84"/>
      <c r="O170" s="84"/>
      <c r="Q170" s="86"/>
      <c r="R170" s="87"/>
      <c r="S170" s="87"/>
      <c r="U170" s="86"/>
      <c r="V170" s="87"/>
      <c r="W170" s="87"/>
      <c r="Y170" s="86"/>
      <c r="Z170" s="87"/>
      <c r="AA170" s="87"/>
      <c r="AC170" s="86"/>
      <c r="AD170" s="87"/>
      <c r="AE170" s="87"/>
      <c r="AG170" s="86"/>
      <c r="AH170" s="87"/>
      <c r="AI170" s="87"/>
      <c r="AK170" s="86"/>
      <c r="AL170" s="87"/>
      <c r="AM170" s="87"/>
      <c r="AO170" s="86"/>
      <c r="AP170" s="87"/>
      <c r="AQ170" s="87"/>
      <c r="AS170" s="86"/>
      <c r="AT170" s="87"/>
      <c r="AU170" s="87"/>
      <c r="AW170" s="86"/>
      <c r="AX170" s="87"/>
      <c r="AY170" s="87"/>
      <c r="BA170" s="86"/>
      <c r="BB170" s="87"/>
      <c r="BC170" s="87"/>
      <c r="BE170" s="86"/>
      <c r="BF170" s="87"/>
      <c r="BG170" s="87"/>
      <c r="BI170" s="86"/>
      <c r="BJ170" s="87"/>
      <c r="BK170" s="87"/>
      <c r="BM170" s="86"/>
      <c r="BN170" s="87">
        <f>+BN169-[1]ap!M49</f>
        <v>0</v>
      </c>
      <c r="BO170" s="87"/>
      <c r="BQ170" s="86"/>
      <c r="BR170" s="87"/>
      <c r="BS170" s="87"/>
      <c r="BU170" s="86"/>
      <c r="BV170" s="87"/>
      <c r="BW170" s="87"/>
      <c r="BY170" s="86"/>
      <c r="BZ170" s="87"/>
      <c r="CA170" s="87"/>
    </row>
    <row r="171" spans="1:80" s="82" customFormat="1">
      <c r="B171" s="83"/>
      <c r="C171" s="84"/>
      <c r="D171" s="85"/>
      <c r="E171" s="85"/>
      <c r="F171" s="85"/>
      <c r="G171" s="85"/>
      <c r="H171" s="88"/>
      <c r="J171" s="84"/>
      <c r="K171" s="84"/>
      <c r="N171" s="84"/>
      <c r="O171" s="84"/>
      <c r="R171" s="84"/>
      <c r="S171" s="84"/>
      <c r="V171" s="84"/>
      <c r="W171" s="84"/>
      <c r="Z171" s="84"/>
      <c r="AA171" s="84"/>
      <c r="AD171" s="84"/>
      <c r="AE171" s="84"/>
      <c r="AH171" s="84"/>
      <c r="AI171" s="84"/>
      <c r="AL171" s="84"/>
      <c r="AM171" s="84"/>
      <c r="AN171" s="86">
        <f>AN172+AN173+AN174+AN175</f>
        <v>0</v>
      </c>
      <c r="AO171" s="89"/>
      <c r="AP171" s="84"/>
      <c r="AQ171" s="84"/>
      <c r="AR171" s="86">
        <f>AN169+AR169</f>
        <v>133818387.08400004</v>
      </c>
      <c r="AS171" s="89"/>
      <c r="AT171" s="84"/>
      <c r="AU171" s="87"/>
      <c r="AW171" s="89"/>
      <c r="AX171" s="84"/>
      <c r="AY171" s="84"/>
      <c r="BA171" s="89"/>
      <c r="BB171" s="84"/>
      <c r="BC171" s="84"/>
      <c r="BD171" s="86">
        <f>BD169+AN169</f>
        <v>173534835.32120165</v>
      </c>
      <c r="BE171" s="89"/>
      <c r="BF171" s="84"/>
      <c r="BG171" s="84"/>
      <c r="BI171" s="89"/>
      <c r="BJ171" s="84"/>
      <c r="BK171" s="84"/>
      <c r="BM171" s="89"/>
      <c r="BN171" s="84"/>
      <c r="BO171" s="84"/>
      <c r="BQ171" s="89"/>
      <c r="BR171" s="84"/>
      <c r="BS171" s="84"/>
      <c r="BU171" s="89"/>
      <c r="BV171" s="84"/>
      <c r="BW171" s="84"/>
      <c r="BY171" s="89"/>
      <c r="BZ171" s="84"/>
      <c r="CA171" s="84"/>
      <c r="CB171" s="86"/>
    </row>
    <row r="172" spans="1:80" s="82" customFormat="1">
      <c r="B172" s="83"/>
      <c r="C172" s="84"/>
      <c r="D172" s="85"/>
      <c r="E172" s="85"/>
      <c r="F172" s="85"/>
      <c r="G172" s="85"/>
      <c r="H172" s="85"/>
      <c r="J172" s="84"/>
      <c r="K172" s="84"/>
      <c r="N172" s="84"/>
      <c r="O172" s="84"/>
      <c r="R172" s="84"/>
      <c r="S172" s="84"/>
      <c r="T172" s="86"/>
      <c r="U172" s="86"/>
      <c r="V172" s="84"/>
      <c r="W172" s="84"/>
      <c r="X172" s="86"/>
      <c r="Z172" s="84"/>
      <c r="AA172" s="84"/>
      <c r="AB172" s="86"/>
      <c r="AC172" s="86"/>
      <c r="AD172" s="87"/>
      <c r="AE172" s="87"/>
      <c r="AF172" s="86"/>
      <c r="AH172" s="84"/>
      <c r="AI172" s="84"/>
      <c r="AJ172" s="86"/>
      <c r="AL172" s="90"/>
      <c r="AM172" s="91"/>
      <c r="AN172" s="92"/>
      <c r="AP172" s="84"/>
      <c r="AQ172" s="84"/>
      <c r="AR172" s="86"/>
      <c r="AT172" s="87">
        <f>AT169+AX169+BF169+BJ169+BN169</f>
        <v>1666883.9957631878</v>
      </c>
      <c r="AU172" s="84"/>
      <c r="AV172" s="86"/>
      <c r="AX172" s="84"/>
      <c r="AY172" s="84"/>
      <c r="AZ172" s="86"/>
      <c r="BB172" s="84"/>
      <c r="BC172" s="84"/>
      <c r="BD172" s="93">
        <v>173539000</v>
      </c>
      <c r="BF172" s="84"/>
      <c r="BG172" s="84"/>
      <c r="BH172" s="86"/>
      <c r="BJ172" s="84"/>
      <c r="BK172" s="84"/>
      <c r="BL172" s="86"/>
      <c r="BN172" s="84"/>
      <c r="BO172" s="84"/>
      <c r="BP172" s="86"/>
      <c r="BR172" s="84"/>
      <c r="BS172" s="84"/>
      <c r="BT172" s="86"/>
      <c r="BV172" s="84"/>
      <c r="BW172" s="84"/>
      <c r="BX172" s="86"/>
      <c r="BZ172" s="84"/>
      <c r="CA172" s="84"/>
      <c r="CB172" s="89">
        <v>217394000</v>
      </c>
    </row>
    <row r="173" spans="1:80" s="82" customFormat="1">
      <c r="B173" s="83"/>
      <c r="C173" s="84"/>
      <c r="D173" s="85"/>
      <c r="E173" s="85"/>
      <c r="F173" s="85"/>
      <c r="G173" s="85"/>
      <c r="H173" s="85"/>
      <c r="J173" s="84"/>
      <c r="K173" s="84"/>
      <c r="N173" s="84"/>
      <c r="O173" s="84"/>
      <c r="R173" s="84"/>
      <c r="S173" s="84"/>
      <c r="V173" s="84"/>
      <c r="W173" s="84"/>
      <c r="Z173" s="84"/>
      <c r="AA173" s="84"/>
      <c r="AC173" s="92"/>
      <c r="AD173" s="84"/>
      <c r="AE173" s="84"/>
      <c r="AH173" s="84"/>
      <c r="AI173" s="84"/>
      <c r="AL173" s="90"/>
      <c r="AM173" s="91"/>
      <c r="AN173" s="92"/>
      <c r="AO173" s="89"/>
      <c r="AP173" s="94"/>
      <c r="AQ173" s="87"/>
      <c r="AR173" s="90"/>
      <c r="AS173" s="89"/>
      <c r="AT173" s="94"/>
      <c r="AU173" s="87"/>
      <c r="AV173" s="90"/>
      <c r="AW173" s="89"/>
      <c r="AX173" s="94"/>
      <c r="AY173" s="87"/>
      <c r="AZ173" s="90"/>
      <c r="BA173" s="89"/>
      <c r="BB173" s="94"/>
      <c r="BC173" s="87"/>
      <c r="BD173" s="90">
        <f>BD171-BD172</f>
        <v>-4164.6787983477116</v>
      </c>
      <c r="BE173" s="89"/>
      <c r="BF173" s="94"/>
      <c r="BG173" s="87"/>
      <c r="BH173" s="90"/>
      <c r="BI173" s="89"/>
      <c r="BJ173" s="94"/>
      <c r="BK173" s="87"/>
      <c r="BL173" s="90"/>
      <c r="BM173" s="89"/>
      <c r="BN173" s="94"/>
      <c r="BO173" s="87"/>
      <c r="BP173" s="90"/>
      <c r="BQ173" s="89"/>
      <c r="BR173" s="94"/>
      <c r="BS173" s="87"/>
      <c r="BT173" s="90"/>
      <c r="BU173" s="89"/>
      <c r="BV173" s="94"/>
      <c r="BW173" s="87"/>
      <c r="BX173" s="90"/>
      <c r="BY173" s="89"/>
      <c r="BZ173" s="94"/>
      <c r="CA173" s="87"/>
      <c r="CB173" s="90"/>
    </row>
    <row r="174" spans="1:80" s="82" customFormat="1">
      <c r="B174" s="83"/>
      <c r="C174" s="84"/>
      <c r="D174" s="85"/>
      <c r="E174" s="85"/>
      <c r="F174" s="85"/>
      <c r="G174" s="85"/>
      <c r="H174" s="85"/>
      <c r="J174" s="84"/>
      <c r="L174" s="84"/>
      <c r="N174" s="84"/>
      <c r="O174" s="84"/>
      <c r="P174" s="86"/>
      <c r="AC174" s="92"/>
      <c r="AD174" s="84"/>
      <c r="AL174" s="89"/>
      <c r="AM174" s="92"/>
      <c r="AN174" s="92"/>
      <c r="AO174" s="89"/>
      <c r="AQ174" s="87"/>
      <c r="AR174" s="87"/>
      <c r="AS174" s="89"/>
      <c r="AU174" s="87"/>
      <c r="AV174" s="87"/>
      <c r="AW174" s="89"/>
      <c r="AY174" s="87"/>
      <c r="AZ174" s="87"/>
      <c r="BA174" s="89"/>
      <c r="BC174" s="87"/>
      <c r="BD174" s="87"/>
      <c r="BE174" s="89"/>
      <c r="BG174" s="87"/>
      <c r="BH174" s="87"/>
      <c r="BI174" s="89"/>
      <c r="BK174" s="87"/>
      <c r="BL174" s="87"/>
      <c r="BM174" s="89"/>
      <c r="BO174" s="87"/>
      <c r="BP174" s="87"/>
      <c r="BQ174" s="89"/>
      <c r="BS174" s="87"/>
      <c r="BT174" s="87"/>
      <c r="BU174" s="89"/>
      <c r="BW174" s="87"/>
      <c r="BX174" s="87"/>
      <c r="BY174" s="89"/>
      <c r="CA174" s="87"/>
      <c r="CB174" s="87">
        <f>'[2]TOTAL PARA dupa dimin'!$CB$169</f>
        <v>217125193.41797912</v>
      </c>
    </row>
    <row r="175" spans="1:80" s="82" customFormat="1">
      <c r="B175" s="83"/>
      <c r="C175" s="84"/>
      <c r="D175" s="85"/>
      <c r="E175" s="85"/>
      <c r="F175" s="85"/>
      <c r="G175" s="85"/>
      <c r="H175" s="85"/>
      <c r="J175" s="84"/>
      <c r="L175" s="84"/>
      <c r="N175" s="84"/>
      <c r="O175" s="84"/>
      <c r="P175" s="86"/>
      <c r="AC175" s="92"/>
      <c r="AG175" s="95"/>
      <c r="AH175" s="96"/>
      <c r="AI175" s="96"/>
      <c r="AJ175" s="95"/>
      <c r="AK175" s="95"/>
      <c r="AL175" s="89"/>
      <c r="AM175" s="89"/>
      <c r="AN175" s="92"/>
      <c r="AO175" s="90"/>
      <c r="AP175" s="96"/>
      <c r="AQ175" s="91"/>
      <c r="AR175" s="90"/>
      <c r="AS175" s="90"/>
      <c r="AT175" s="96"/>
      <c r="AU175" s="91"/>
      <c r="AV175" s="90"/>
      <c r="AW175" s="90"/>
      <c r="AX175" s="96"/>
      <c r="AY175" s="91"/>
      <c r="AZ175" s="90"/>
      <c r="BA175" s="90"/>
      <c r="BB175" s="96"/>
      <c r="BC175" s="91"/>
      <c r="BD175" s="90"/>
      <c r="BE175" s="90"/>
      <c r="BF175" s="96"/>
      <c r="BG175" s="91"/>
      <c r="BH175" s="90"/>
      <c r="BI175" s="90"/>
      <c r="BJ175" s="96"/>
      <c r="BK175" s="91"/>
      <c r="BL175" s="90"/>
      <c r="BM175" s="90"/>
      <c r="BN175" s="96"/>
      <c r="BO175" s="91"/>
      <c r="BP175" s="90"/>
      <c r="BQ175" s="90"/>
      <c r="BR175" s="96"/>
      <c r="BS175" s="91"/>
      <c r="BT175" s="90"/>
      <c r="BU175" s="90"/>
      <c r="BV175" s="96"/>
      <c r="BW175" s="91"/>
      <c r="BX175" s="90"/>
      <c r="BY175" s="90"/>
      <c r="BZ175" s="96"/>
      <c r="CA175" s="91"/>
      <c r="CB175" s="90">
        <f>CB169-CB174</f>
        <v>99432.374754846096</v>
      </c>
    </row>
    <row r="176" spans="1:80">
      <c r="I176" s="98"/>
      <c r="J176" s="99"/>
      <c r="K176" s="98"/>
      <c r="L176" s="99"/>
      <c r="M176" s="98"/>
      <c r="N176" s="99"/>
      <c r="O176" s="99"/>
      <c r="P176" s="98"/>
      <c r="R176" s="1"/>
      <c r="S176" s="1"/>
      <c r="V176" s="1"/>
      <c r="W176" s="1"/>
      <c r="Z176" s="1"/>
      <c r="AA176" s="1"/>
      <c r="AD176" s="1"/>
      <c r="AE176" s="1"/>
      <c r="AG176" s="100"/>
      <c r="AH176" s="101"/>
      <c r="AI176" s="101"/>
      <c r="AJ176" s="100"/>
      <c r="AK176" s="100"/>
      <c r="AL176" s="101"/>
      <c r="AM176" s="102"/>
      <c r="AN176" s="103"/>
      <c r="AO176" s="102"/>
      <c r="AP176" s="101"/>
      <c r="AQ176" s="102"/>
      <c r="AR176" s="100"/>
      <c r="AS176" s="102"/>
      <c r="AT176" s="101"/>
      <c r="AU176" s="102"/>
      <c r="AV176" s="100"/>
      <c r="AW176" s="102"/>
      <c r="AX176" s="101"/>
      <c r="AY176" s="102"/>
      <c r="AZ176" s="100"/>
      <c r="BA176" s="102"/>
      <c r="BB176" s="101"/>
      <c r="BC176" s="102"/>
      <c r="BD176" s="100"/>
      <c r="BE176" s="102"/>
      <c r="BF176" s="101"/>
      <c r="BG176" s="102"/>
      <c r="BH176" s="100"/>
      <c r="BI176" s="102"/>
      <c r="BJ176" s="101"/>
      <c r="BK176" s="102"/>
      <c r="BL176" s="100"/>
      <c r="BM176" s="102"/>
      <c r="BN176" s="101"/>
      <c r="BO176" s="102"/>
      <c r="BP176" s="100"/>
      <c r="BQ176" s="102"/>
      <c r="BR176" s="101"/>
      <c r="BS176" s="102"/>
      <c r="BT176" s="100"/>
      <c r="BU176" s="102"/>
      <c r="BV176" s="101"/>
      <c r="BW176" s="102"/>
      <c r="BX176" s="100"/>
      <c r="BY176" s="102"/>
      <c r="BZ176" s="101"/>
      <c r="CA176" s="102"/>
      <c r="CB176" s="100"/>
    </row>
    <row r="177" spans="2:80">
      <c r="K177" s="1"/>
      <c r="L177" s="3"/>
      <c r="N177" s="99"/>
      <c r="R177" s="1"/>
      <c r="S177" s="1"/>
      <c r="V177" s="1"/>
      <c r="W177" s="1"/>
      <c r="Z177" s="1"/>
      <c r="AA177" s="1"/>
      <c r="AD177" s="1"/>
      <c r="AE177" s="1"/>
      <c r="AG177" s="100"/>
      <c r="AH177" s="101"/>
      <c r="AI177" s="101"/>
      <c r="AJ177" s="100"/>
      <c r="AK177" s="100"/>
      <c r="AL177" s="101"/>
      <c r="AM177" s="102"/>
      <c r="AN177" s="103"/>
      <c r="AO177" s="102"/>
      <c r="AP177" s="101"/>
      <c r="AQ177" s="101"/>
      <c r="AR177" s="101"/>
      <c r="AS177" s="102"/>
      <c r="AT177" s="101"/>
      <c r="AU177" s="101"/>
      <c r="AV177" s="101"/>
      <c r="AW177" s="102"/>
      <c r="AX177" s="101"/>
      <c r="AY177" s="101"/>
      <c r="AZ177" s="101"/>
      <c r="BA177" s="102"/>
      <c r="BB177" s="101"/>
      <c r="BC177" s="101"/>
      <c r="BD177" s="101"/>
      <c r="BE177" s="102"/>
      <c r="BF177" s="101"/>
      <c r="BG177" s="101"/>
      <c r="BH177" s="101"/>
      <c r="BI177" s="102"/>
      <c r="BJ177" s="101"/>
      <c r="BK177" s="101"/>
      <c r="BL177" s="101"/>
      <c r="BM177" s="102"/>
      <c r="BN177" s="101"/>
      <c r="BO177" s="101"/>
      <c r="BP177" s="101"/>
      <c r="BQ177" s="102"/>
      <c r="BR177" s="101"/>
      <c r="BS177" s="101"/>
      <c r="BT177" s="101"/>
      <c r="BU177" s="102"/>
      <c r="BV177" s="101"/>
      <c r="BW177" s="101"/>
      <c r="BX177" s="101"/>
      <c r="BY177" s="102"/>
      <c r="BZ177" s="101"/>
      <c r="CA177" s="101"/>
      <c r="CB177" s="101"/>
    </row>
    <row r="178" spans="2:80">
      <c r="K178" s="1"/>
      <c r="L178" s="3"/>
      <c r="N178" s="99"/>
      <c r="R178" s="1"/>
      <c r="S178" s="1"/>
      <c r="V178" s="1"/>
      <c r="W178" s="1"/>
      <c r="Z178" s="1"/>
      <c r="AA178" s="1"/>
      <c r="AD178" s="1"/>
      <c r="AE178" s="100"/>
      <c r="AF178" s="101"/>
      <c r="AG178" s="101"/>
      <c r="AH178" s="100"/>
      <c r="AI178" s="100"/>
      <c r="AJ178" s="101"/>
      <c r="AK178" s="101"/>
      <c r="AL178" s="101"/>
      <c r="AM178" s="102"/>
      <c r="AO178" s="101"/>
      <c r="AP178" s="101"/>
      <c r="AQ178" s="98"/>
      <c r="AS178" s="101"/>
      <c r="AT178" s="101"/>
      <c r="AU178" s="98"/>
      <c r="AW178" s="101"/>
      <c r="AX178" s="101"/>
      <c r="AY178" s="98"/>
      <c r="BA178" s="101"/>
      <c r="BB178" s="101"/>
      <c r="BC178" s="98"/>
      <c r="BE178" s="101"/>
      <c r="BF178" s="101"/>
      <c r="BG178" s="98"/>
      <c r="BI178" s="101"/>
      <c r="BJ178" s="101"/>
      <c r="BK178" s="98"/>
      <c r="BM178" s="101"/>
      <c r="BN178" s="101"/>
      <c r="BO178" s="98"/>
      <c r="BQ178" s="101"/>
      <c r="BR178" s="101"/>
      <c r="BS178" s="98"/>
      <c r="BU178" s="101"/>
      <c r="BV178" s="101"/>
      <c r="BW178" s="98"/>
      <c r="BY178" s="101"/>
      <c r="BZ178" s="101"/>
      <c r="CA178" s="98"/>
    </row>
    <row r="179" spans="2:80">
      <c r="K179" s="1"/>
      <c r="L179" s="3"/>
      <c r="R179" s="1"/>
      <c r="S179" s="1"/>
      <c r="V179" s="1"/>
      <c r="W179" s="1"/>
      <c r="Z179" s="1"/>
      <c r="AA179" s="1"/>
      <c r="AD179" s="1"/>
      <c r="AE179" s="100"/>
      <c r="AF179" s="101"/>
      <c r="AG179" s="101"/>
      <c r="AH179" s="100"/>
      <c r="AI179" s="100"/>
      <c r="AJ179" s="101"/>
      <c r="AK179" s="101"/>
      <c r="AL179" s="101"/>
      <c r="AM179" s="103"/>
      <c r="AO179" s="101"/>
      <c r="AP179" s="101"/>
      <c r="AQ179" s="1"/>
      <c r="AS179" s="101"/>
      <c r="AT179" s="101"/>
      <c r="AU179" s="1"/>
      <c r="AW179" s="101"/>
      <c r="AX179" s="101"/>
      <c r="AY179" s="1"/>
      <c r="BA179" s="101"/>
      <c r="BB179" s="101"/>
      <c r="BC179" s="1"/>
      <c r="BE179" s="101"/>
      <c r="BF179" s="101"/>
      <c r="BG179" s="1"/>
      <c r="BI179" s="101"/>
      <c r="BJ179" s="101"/>
      <c r="BK179" s="1"/>
      <c r="BM179" s="101"/>
      <c r="BN179" s="101"/>
      <c r="BO179" s="1"/>
      <c r="BQ179" s="101"/>
      <c r="BR179" s="101"/>
      <c r="BS179" s="1"/>
      <c r="BU179" s="101"/>
      <c r="BV179" s="101"/>
      <c r="BW179" s="1"/>
      <c r="BY179" s="101"/>
      <c r="BZ179" s="101"/>
      <c r="CA179" s="1"/>
    </row>
    <row r="180" spans="2:80">
      <c r="K180" s="1"/>
      <c r="L180" s="3"/>
      <c r="R180" s="1"/>
      <c r="S180" s="1"/>
      <c r="V180" s="1"/>
      <c r="W180" s="1"/>
      <c r="Z180" s="1"/>
      <c r="AA180" s="1"/>
      <c r="AD180" s="1"/>
      <c r="AE180" s="101"/>
      <c r="AF180" s="100"/>
      <c r="AG180" s="100"/>
      <c r="AH180" s="101"/>
      <c r="AI180" s="101"/>
      <c r="AJ180" s="100"/>
      <c r="AK180" s="100"/>
      <c r="AL180" s="101"/>
      <c r="AM180" s="98"/>
      <c r="AO180" s="100"/>
      <c r="AP180" s="101"/>
      <c r="AQ180" s="1"/>
      <c r="AS180" s="100"/>
      <c r="AT180" s="101"/>
      <c r="AU180" s="1"/>
      <c r="AW180" s="100"/>
      <c r="AX180" s="101"/>
      <c r="AY180" s="1"/>
      <c r="BA180" s="100"/>
      <c r="BB180" s="101"/>
      <c r="BC180" s="1"/>
      <c r="BE180" s="100"/>
      <c r="BF180" s="101"/>
      <c r="BG180" s="1"/>
      <c r="BI180" s="100"/>
      <c r="BJ180" s="101"/>
      <c r="BK180" s="1"/>
      <c r="BM180" s="100"/>
      <c r="BN180" s="101"/>
      <c r="BO180" s="1"/>
      <c r="BQ180" s="100"/>
      <c r="BR180" s="101"/>
      <c r="BS180" s="1"/>
      <c r="BU180" s="100"/>
      <c r="BV180" s="101"/>
      <c r="BW180" s="1"/>
      <c r="BY180" s="100"/>
      <c r="BZ180" s="101"/>
      <c r="CA180" s="1"/>
    </row>
    <row r="181" spans="2:80">
      <c r="M181" s="3"/>
      <c r="N181" s="1"/>
      <c r="O181" s="1"/>
      <c r="P181" s="3"/>
      <c r="Q181" s="3"/>
      <c r="R181" s="1"/>
      <c r="V181" s="1"/>
      <c r="Z181" s="1"/>
      <c r="AD181" s="1"/>
      <c r="AE181" s="101"/>
      <c r="AF181" s="100"/>
      <c r="AG181" s="100"/>
      <c r="AH181" s="101"/>
      <c r="AI181" s="101"/>
      <c r="AJ181" s="100"/>
      <c r="AK181" s="100"/>
      <c r="AL181" s="101"/>
      <c r="AM181" s="1"/>
      <c r="AO181" s="100"/>
      <c r="AP181" s="101"/>
      <c r="AQ181" s="1"/>
      <c r="AS181" s="100"/>
      <c r="AT181" s="101"/>
      <c r="AU181" s="1"/>
      <c r="AW181" s="100"/>
      <c r="AX181" s="101"/>
      <c r="AY181" s="1"/>
      <c r="BA181" s="100"/>
      <c r="BB181" s="101"/>
      <c r="BC181" s="1"/>
      <c r="BE181" s="100"/>
      <c r="BF181" s="101"/>
      <c r="BG181" s="1"/>
      <c r="BI181" s="100"/>
      <c r="BJ181" s="101"/>
      <c r="BK181" s="1"/>
      <c r="BM181" s="100"/>
      <c r="BN181" s="101"/>
      <c r="BO181" s="1"/>
      <c r="BQ181" s="100"/>
      <c r="BR181" s="101"/>
      <c r="BS181" s="1"/>
      <c r="BU181" s="100"/>
      <c r="BV181" s="101"/>
      <c r="BW181" s="1"/>
      <c r="BY181" s="100"/>
      <c r="BZ181" s="101"/>
      <c r="CA181" s="1"/>
    </row>
    <row r="182" spans="2:80" s="101" customFormat="1">
      <c r="B182" s="104"/>
      <c r="C182" s="100"/>
      <c r="D182" s="105"/>
      <c r="E182" s="105"/>
      <c r="F182" s="105"/>
      <c r="G182" s="105"/>
      <c r="H182" s="105"/>
      <c r="J182" s="100"/>
      <c r="K182" s="100"/>
      <c r="N182" s="100"/>
      <c r="O182" s="100"/>
      <c r="T182" s="100"/>
      <c r="U182" s="100"/>
      <c r="X182" s="100"/>
      <c r="Y182" s="100"/>
      <c r="AB182" s="100"/>
      <c r="AC182" s="100"/>
      <c r="AF182" s="100"/>
      <c r="AG182" s="100"/>
      <c r="AJ182" s="100"/>
      <c r="AK182" s="100"/>
      <c r="AO182" s="100"/>
      <c r="AS182" s="100"/>
      <c r="AW182" s="100"/>
      <c r="BA182" s="100"/>
      <c r="BE182" s="100"/>
      <c r="BI182" s="100"/>
      <c r="BM182" s="100"/>
      <c r="BQ182" s="100"/>
      <c r="BU182" s="100"/>
      <c r="BY182" s="100"/>
    </row>
    <row r="183" spans="2:80" s="101" customFormat="1">
      <c r="B183" s="104"/>
      <c r="C183" s="100"/>
      <c r="D183" s="105"/>
      <c r="E183" s="105"/>
      <c r="F183" s="105"/>
      <c r="G183" s="105"/>
      <c r="H183" s="105"/>
      <c r="J183" s="100"/>
      <c r="K183" s="100"/>
      <c r="N183" s="100"/>
      <c r="O183" s="100"/>
      <c r="T183" s="100"/>
      <c r="U183" s="100"/>
      <c r="X183" s="100"/>
      <c r="Y183" s="100"/>
      <c r="AB183" s="100"/>
      <c r="AC183" s="100"/>
      <c r="AF183" s="100"/>
      <c r="AG183" s="1"/>
      <c r="AH183" s="3"/>
      <c r="AI183" s="3"/>
      <c r="AJ183" s="1"/>
      <c r="AK183" s="1"/>
      <c r="AL183" s="3"/>
      <c r="AM183" s="3"/>
      <c r="AN183" s="1"/>
      <c r="AO183" s="1"/>
      <c r="AP183" s="3"/>
      <c r="AQ183" s="3"/>
      <c r="AR183" s="1"/>
      <c r="AS183" s="1"/>
      <c r="AT183" s="3"/>
      <c r="AU183" s="3"/>
      <c r="AV183" s="1"/>
      <c r="AW183" s="1"/>
      <c r="AX183" s="3"/>
      <c r="AY183" s="3"/>
      <c r="AZ183" s="1"/>
      <c r="BA183" s="1"/>
      <c r="BB183" s="3"/>
      <c r="BC183" s="3"/>
      <c r="BD183" s="1"/>
      <c r="BE183" s="1"/>
      <c r="BF183" s="3"/>
      <c r="BG183" s="3"/>
      <c r="BH183" s="1"/>
      <c r="BI183" s="1"/>
      <c r="BJ183" s="3"/>
      <c r="BK183" s="3"/>
      <c r="BL183" s="1"/>
      <c r="BM183" s="1"/>
      <c r="BN183" s="3"/>
      <c r="BO183" s="3"/>
      <c r="BP183" s="1"/>
      <c r="BQ183" s="1"/>
      <c r="BR183" s="3"/>
      <c r="BS183" s="3"/>
      <c r="BT183" s="1"/>
      <c r="BU183" s="1"/>
      <c r="BV183" s="3"/>
      <c r="BW183" s="3"/>
      <c r="BX183" s="1"/>
      <c r="BY183" s="1"/>
      <c r="BZ183" s="3"/>
      <c r="CA183" s="3"/>
      <c r="CB183" s="1"/>
    </row>
    <row r="184" spans="2:80" s="101" customFormat="1">
      <c r="B184" s="104"/>
      <c r="C184" s="100"/>
      <c r="D184" s="105"/>
      <c r="E184" s="105"/>
      <c r="F184" s="105"/>
      <c r="G184" s="105"/>
      <c r="H184" s="105"/>
      <c r="J184" s="100"/>
      <c r="K184" s="100"/>
      <c r="N184" s="100"/>
      <c r="O184" s="100"/>
      <c r="T184" s="100"/>
      <c r="U184" s="100"/>
      <c r="X184" s="100"/>
      <c r="Y184" s="100"/>
      <c r="AB184" s="100"/>
      <c r="AC184" s="100"/>
      <c r="AF184" s="100"/>
      <c r="AG184" s="1"/>
      <c r="AH184" s="3"/>
      <c r="AI184" s="3"/>
      <c r="AJ184" s="1"/>
      <c r="AK184" s="1"/>
      <c r="AL184" s="3"/>
      <c r="AM184" s="3"/>
      <c r="AN184" s="1"/>
      <c r="AO184" s="1"/>
      <c r="AP184" s="3"/>
      <c r="AQ184" s="3"/>
      <c r="AR184" s="1"/>
      <c r="AS184" s="1"/>
      <c r="AT184" s="3"/>
      <c r="AU184" s="3"/>
      <c r="AV184" s="1"/>
      <c r="AW184" s="1"/>
      <c r="AX184" s="3"/>
      <c r="AY184" s="3"/>
      <c r="AZ184" s="1"/>
      <c r="BA184" s="1"/>
      <c r="BB184" s="3"/>
      <c r="BC184" s="3"/>
      <c r="BD184" s="1"/>
      <c r="BE184" s="1"/>
      <c r="BF184" s="3"/>
      <c r="BG184" s="3"/>
      <c r="BH184" s="1"/>
      <c r="BI184" s="1"/>
      <c r="BJ184" s="3"/>
      <c r="BK184" s="3"/>
      <c r="BL184" s="1"/>
      <c r="BM184" s="1"/>
      <c r="BN184" s="3"/>
      <c r="BO184" s="3"/>
      <c r="BP184" s="1"/>
      <c r="BQ184" s="1"/>
      <c r="BR184" s="3"/>
      <c r="BS184" s="3"/>
      <c r="BT184" s="1"/>
      <c r="BU184" s="1"/>
      <c r="BV184" s="3"/>
      <c r="BW184" s="3"/>
      <c r="BX184" s="1"/>
      <c r="BY184" s="1"/>
      <c r="BZ184" s="3"/>
      <c r="CA184" s="3"/>
      <c r="CB184" s="1"/>
    </row>
    <row r="185" spans="2:80" s="101" customFormat="1">
      <c r="B185" s="104"/>
      <c r="C185" s="100"/>
      <c r="D185" s="105"/>
      <c r="E185" s="105"/>
      <c r="F185" s="105"/>
      <c r="G185" s="105"/>
      <c r="H185" s="105"/>
      <c r="J185" s="100"/>
      <c r="K185" s="100"/>
      <c r="N185" s="100"/>
      <c r="O185" s="100"/>
      <c r="T185" s="100"/>
      <c r="U185" s="100"/>
      <c r="X185" s="100"/>
      <c r="Y185" s="100"/>
      <c r="AB185" s="100"/>
      <c r="AC185" s="100"/>
      <c r="AF185" s="100"/>
      <c r="AG185" s="1"/>
      <c r="AH185" s="3"/>
      <c r="AI185" s="3"/>
      <c r="AJ185" s="1"/>
      <c r="AK185" s="1"/>
      <c r="AL185" s="3"/>
      <c r="AM185" s="3"/>
      <c r="AN185" s="1"/>
      <c r="AO185" s="1"/>
      <c r="AP185" s="3"/>
      <c r="AQ185" s="3"/>
      <c r="AR185" s="1"/>
      <c r="AS185" s="1"/>
      <c r="AT185" s="3"/>
      <c r="AU185" s="3"/>
      <c r="AV185" s="1"/>
      <c r="AW185" s="1"/>
      <c r="AX185" s="3"/>
      <c r="AY185" s="3"/>
      <c r="AZ185" s="1"/>
      <c r="BA185" s="1"/>
      <c r="BB185" s="3"/>
      <c r="BC185" s="3"/>
      <c r="BD185" s="1"/>
      <c r="BE185" s="1"/>
      <c r="BF185" s="3"/>
      <c r="BG185" s="3"/>
      <c r="BH185" s="1"/>
      <c r="BI185" s="1"/>
      <c r="BJ185" s="3"/>
      <c r="BK185" s="3"/>
      <c r="BL185" s="1"/>
      <c r="BM185" s="1"/>
      <c r="BN185" s="3"/>
      <c r="BO185" s="3"/>
      <c r="BP185" s="1"/>
      <c r="BQ185" s="1"/>
      <c r="BR185" s="3"/>
      <c r="BS185" s="3"/>
      <c r="BT185" s="1"/>
      <c r="BU185" s="1"/>
      <c r="BV185" s="3"/>
      <c r="BW185" s="3"/>
      <c r="BX185" s="1"/>
      <c r="BY185" s="1"/>
      <c r="BZ185" s="3"/>
      <c r="CA185" s="3"/>
      <c r="CB185" s="1"/>
    </row>
    <row r="186" spans="2:80" s="101" customFormat="1">
      <c r="B186" s="104"/>
      <c r="C186" s="100"/>
      <c r="D186" s="105"/>
      <c r="E186" s="105"/>
      <c r="F186" s="105"/>
      <c r="G186" s="105"/>
      <c r="H186" s="105"/>
      <c r="J186" s="100"/>
      <c r="K186" s="100"/>
      <c r="N186" s="100"/>
      <c r="O186" s="100"/>
      <c r="T186" s="100"/>
      <c r="U186" s="100"/>
      <c r="X186" s="100"/>
      <c r="Y186" s="100"/>
      <c r="AB186" s="100"/>
      <c r="AC186" s="100"/>
      <c r="AF186" s="100"/>
      <c r="AG186" s="1"/>
      <c r="AH186" s="3"/>
      <c r="AI186" s="3"/>
      <c r="AJ186" s="1"/>
      <c r="AK186" s="1"/>
      <c r="AL186" s="3"/>
      <c r="AM186" s="3"/>
      <c r="AN186" s="1"/>
      <c r="AO186" s="1"/>
      <c r="AP186" s="3"/>
      <c r="AQ186" s="3"/>
      <c r="AR186" s="1"/>
      <c r="AS186" s="1"/>
      <c r="AT186" s="3"/>
      <c r="AU186" s="3"/>
      <c r="AV186" s="1"/>
      <c r="AW186" s="1"/>
      <c r="AX186" s="3"/>
      <c r="AY186" s="3"/>
      <c r="AZ186" s="1"/>
      <c r="BA186" s="1"/>
      <c r="BB186" s="3"/>
      <c r="BC186" s="3"/>
      <c r="BD186" s="1"/>
      <c r="BE186" s="1"/>
      <c r="BF186" s="3"/>
      <c r="BG186" s="3"/>
      <c r="BH186" s="1"/>
      <c r="BI186" s="1"/>
      <c r="BJ186" s="3"/>
      <c r="BK186" s="3"/>
      <c r="BL186" s="1"/>
      <c r="BM186" s="1"/>
      <c r="BN186" s="3"/>
      <c r="BO186" s="3"/>
      <c r="BP186" s="1"/>
      <c r="BQ186" s="1"/>
      <c r="BR186" s="3"/>
      <c r="BS186" s="3"/>
      <c r="BT186" s="1"/>
      <c r="BU186" s="1"/>
      <c r="BV186" s="3"/>
      <c r="BW186" s="3"/>
      <c r="BX186" s="1"/>
      <c r="BY186" s="1"/>
      <c r="BZ186" s="3"/>
      <c r="CA186" s="3"/>
      <c r="CB186" s="1"/>
    </row>
    <row r="187" spans="2:80" s="101" customFormat="1">
      <c r="B187" s="104"/>
      <c r="C187" s="100"/>
      <c r="D187" s="105"/>
      <c r="E187" s="105"/>
      <c r="F187" s="105"/>
      <c r="G187" s="105"/>
      <c r="H187" s="105"/>
      <c r="J187" s="100"/>
      <c r="K187" s="100"/>
      <c r="N187" s="100"/>
      <c r="O187" s="100"/>
      <c r="R187" s="100"/>
      <c r="S187" s="100"/>
      <c r="V187" s="100"/>
      <c r="W187" s="100"/>
      <c r="Z187" s="100"/>
      <c r="AA187" s="100"/>
      <c r="AD187" s="100"/>
      <c r="AE187" s="100"/>
      <c r="AG187" s="1"/>
      <c r="AH187" s="3"/>
      <c r="AI187" s="3"/>
      <c r="AJ187" s="1"/>
      <c r="AK187" s="1"/>
      <c r="AL187" s="3"/>
      <c r="AM187" s="3"/>
      <c r="AN187" s="1"/>
      <c r="AO187" s="1"/>
      <c r="AP187" s="3"/>
      <c r="AQ187" s="3"/>
      <c r="AR187" s="1"/>
      <c r="AS187" s="1"/>
      <c r="AT187" s="3"/>
      <c r="AU187" s="3"/>
      <c r="AV187" s="1"/>
      <c r="AW187" s="1"/>
      <c r="AX187" s="3"/>
      <c r="AY187" s="3"/>
      <c r="AZ187" s="1"/>
      <c r="BA187" s="1"/>
      <c r="BB187" s="3"/>
      <c r="BC187" s="3"/>
      <c r="BD187" s="1"/>
      <c r="BE187" s="1"/>
      <c r="BF187" s="3"/>
      <c r="BG187" s="3"/>
      <c r="BH187" s="1"/>
      <c r="BI187" s="1"/>
      <c r="BJ187" s="3"/>
      <c r="BK187" s="3"/>
      <c r="BL187" s="1"/>
      <c r="BM187" s="1"/>
      <c r="BN187" s="3"/>
      <c r="BO187" s="3"/>
      <c r="BP187" s="1"/>
      <c r="BQ187" s="1"/>
      <c r="BR187" s="3"/>
      <c r="BS187" s="3"/>
      <c r="BT187" s="1"/>
      <c r="BU187" s="1"/>
      <c r="BV187" s="3"/>
      <c r="BW187" s="3"/>
      <c r="BX187" s="1"/>
      <c r="BY187" s="1"/>
      <c r="BZ187" s="3"/>
      <c r="CA187" s="3"/>
      <c r="CB187" s="1"/>
    </row>
    <row r="188" spans="2:80" s="101" customFormat="1">
      <c r="B188" s="104"/>
      <c r="C188" s="100"/>
      <c r="D188" s="105"/>
      <c r="E188" s="105"/>
      <c r="F188" s="105"/>
      <c r="G188" s="105"/>
      <c r="H188" s="105"/>
      <c r="J188" s="100"/>
      <c r="K188" s="100"/>
      <c r="N188" s="100"/>
      <c r="O188" s="100"/>
      <c r="R188" s="100"/>
      <c r="S188" s="100"/>
      <c r="V188" s="100"/>
      <c r="W188" s="100"/>
      <c r="Z188" s="100"/>
      <c r="AA188" s="100"/>
      <c r="AD188" s="100"/>
      <c r="AE188" s="100"/>
      <c r="AG188" s="1"/>
      <c r="AH188" s="3"/>
      <c r="AI188" s="3"/>
      <c r="AJ188" s="1"/>
      <c r="AK188" s="1"/>
      <c r="AL188" s="3"/>
      <c r="AM188" s="3"/>
      <c r="AN188" s="1"/>
      <c r="AO188" s="1"/>
      <c r="AP188" s="3"/>
      <c r="AQ188" s="3"/>
      <c r="AR188" s="1"/>
      <c r="AS188" s="1"/>
      <c r="AT188" s="3"/>
      <c r="AU188" s="3"/>
      <c r="AV188" s="1"/>
      <c r="AW188" s="1"/>
      <c r="AX188" s="3"/>
      <c r="AY188" s="3"/>
      <c r="AZ188" s="1"/>
      <c r="BA188" s="1"/>
      <c r="BB188" s="3"/>
      <c r="BC188" s="3"/>
      <c r="BD188" s="1"/>
      <c r="BE188" s="1"/>
      <c r="BF188" s="3"/>
      <c r="BG188" s="3"/>
      <c r="BH188" s="1"/>
      <c r="BI188" s="1"/>
      <c r="BJ188" s="3"/>
      <c r="BK188" s="3"/>
      <c r="BL188" s="1"/>
      <c r="BM188" s="1"/>
      <c r="BN188" s="3"/>
      <c r="BO188" s="3"/>
      <c r="BP188" s="1"/>
      <c r="BQ188" s="1"/>
      <c r="BR188" s="3"/>
      <c r="BS188" s="3"/>
      <c r="BT188" s="1"/>
      <c r="BU188" s="1"/>
      <c r="BV188" s="3"/>
      <c r="BW188" s="3"/>
      <c r="BX188" s="1"/>
      <c r="BY188" s="1"/>
      <c r="BZ188" s="3"/>
      <c r="CA188" s="3"/>
      <c r="CB188" s="1"/>
    </row>
    <row r="189" spans="2:80" s="101" customFormat="1">
      <c r="B189" s="104"/>
      <c r="C189" s="100"/>
      <c r="D189" s="105"/>
      <c r="E189" s="105"/>
      <c r="F189" s="105"/>
      <c r="G189" s="105"/>
      <c r="H189" s="105"/>
      <c r="J189" s="100"/>
      <c r="K189" s="100"/>
      <c r="N189" s="100"/>
      <c r="O189" s="100"/>
      <c r="R189" s="100"/>
      <c r="S189" s="100"/>
      <c r="V189" s="100"/>
      <c r="W189" s="100"/>
      <c r="Z189" s="100"/>
      <c r="AA189" s="100"/>
      <c r="AD189" s="100"/>
      <c r="AE189" s="100"/>
      <c r="AG189" s="1"/>
      <c r="AH189" s="3"/>
      <c r="AI189" s="3"/>
      <c r="AJ189" s="1"/>
      <c r="AK189" s="1"/>
      <c r="AL189" s="3"/>
      <c r="AM189" s="3"/>
      <c r="AN189" s="1"/>
      <c r="AO189" s="1"/>
      <c r="AP189" s="3"/>
      <c r="AQ189" s="3"/>
      <c r="AR189" s="1"/>
      <c r="AS189" s="1"/>
      <c r="AT189" s="3"/>
      <c r="AU189" s="3"/>
      <c r="AV189" s="1"/>
      <c r="AW189" s="1"/>
      <c r="AX189" s="3"/>
      <c r="AY189" s="3"/>
      <c r="AZ189" s="1"/>
      <c r="BA189" s="1"/>
      <c r="BB189" s="3"/>
      <c r="BC189" s="3"/>
      <c r="BD189" s="1"/>
      <c r="BE189" s="1"/>
      <c r="BF189" s="3"/>
      <c r="BG189" s="3"/>
      <c r="BH189" s="1"/>
      <c r="BI189" s="1"/>
      <c r="BJ189" s="3"/>
      <c r="BK189" s="3"/>
      <c r="BL189" s="1"/>
      <c r="BM189" s="1"/>
      <c r="BN189" s="3"/>
      <c r="BO189" s="3"/>
      <c r="BP189" s="1"/>
      <c r="BQ189" s="1"/>
      <c r="BR189" s="3"/>
      <c r="BS189" s="3"/>
      <c r="BT189" s="1"/>
      <c r="BU189" s="1"/>
      <c r="BV189" s="3"/>
      <c r="BW189" s="3"/>
      <c r="BX189" s="1"/>
      <c r="BY189" s="1"/>
      <c r="BZ189" s="3"/>
      <c r="CA189" s="3"/>
      <c r="CB189" s="1"/>
    </row>
  </sheetData>
  <mergeCells count="27">
    <mergeCell ref="A167:D167"/>
    <mergeCell ref="A168:D168"/>
    <mergeCell ref="A169:D169"/>
    <mergeCell ref="BM7:BP7"/>
    <mergeCell ref="BQ7:BT7"/>
    <mergeCell ref="BU7:BX7"/>
    <mergeCell ref="BY7:CB7"/>
    <mergeCell ref="A158:D158"/>
    <mergeCell ref="A166:D166"/>
    <mergeCell ref="AO7:AR7"/>
    <mergeCell ref="AS7:AV7"/>
    <mergeCell ref="AW7:AZ7"/>
    <mergeCell ref="BA7:BD7"/>
    <mergeCell ref="BE7:BH7"/>
    <mergeCell ref="BI7:BL7"/>
    <mergeCell ref="Q7:T7"/>
    <mergeCell ref="U7:X7"/>
    <mergeCell ref="Y7:AB7"/>
    <mergeCell ref="AC7:AF7"/>
    <mergeCell ref="AG7:AJ7"/>
    <mergeCell ref="AK7:AN7"/>
    <mergeCell ref="A7:A8"/>
    <mergeCell ref="B7:B8"/>
    <mergeCell ref="C7:C8"/>
    <mergeCell ref="D7:D8"/>
    <mergeCell ref="I7:L7"/>
    <mergeCell ref="M7:P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2019-09-20T11:38:58Z</dcterms:created>
  <dcterms:modified xsi:type="dcterms:W3CDTF">2019-09-20T11:40:51Z</dcterms:modified>
</cp:coreProperties>
</file>